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'Лист1'!$A$1:$T$207</definedName>
    <definedName name="_xlnm.Print_Titles" localSheetId="0">'Лист1'!$2:$5</definedName>
    <definedName name="_xlnm._FilterDatabase" localSheetId="0" hidden="1">'Лист1'!$A$5:$T$207</definedName>
    <definedName name="_xlnm._FilterDatabase" localSheetId="0">'Лист1'!$A$5:$T$207</definedName>
    <definedName name="_xlnm.Print_Titles" localSheetId="0">'Лист1'!$2:$5</definedName>
    <definedName name="_xlnm.Print_Area" localSheetId="0">'Лист1'!$A$1:$T$207</definedName>
    <definedName name="_xlnm._FilterDatabase_1">'Лист1'!$A$5:$T$207</definedName>
  </definedNames>
  <calcPr fullCalcOnLoad="1"/>
</workbook>
</file>

<file path=xl/sharedStrings.xml><?xml version="1.0" encoding="utf-8"?>
<sst xmlns="http://schemas.openxmlformats.org/spreadsheetml/2006/main" count="1425" uniqueCount="282">
  <si>
    <r>
      <t xml:space="preserve">РЕСУРСНОЕ ОБЕСПЕЧЕНИЕ РЕАЛИЗАЦИИ ГОСУДАРСТВЕННОЙ ПРОГРАММЫ РОССИЙСКОЙ ФЕДЕРАЦИИ
</t>
    </r>
    <r>
      <rPr>
        <sz val="16"/>
        <color indexed="8"/>
        <rFont val="Times New Roman"/>
        <family val="1"/>
      </rPr>
      <t>«Управление государственными финансами и регулирование финансовых рынков» 
за счёт средств федерального бюджета, тыс.руб.</t>
    </r>
  </si>
  <si>
    <t>Статус</t>
  </si>
  <si>
    <t>Наименование государственной программы, подпрограммы государственной программы, федеральной целевой программы (подпрограммы федеральной целевой программы), ведомственной целевой программы, основного мероприятия</t>
  </si>
  <si>
    <t>ГРБС    (ответственный исполнитель, соисполнитель, государственный заказчик-координатор, участник</t>
  </si>
  <si>
    <t>Код бюджетной классификации</t>
  </si>
  <si>
    <t>Объёмы бюджетных ассигнований (тыс.руб.)</t>
  </si>
  <si>
    <t>ГРБС</t>
  </si>
  <si>
    <t>Рз Пр</t>
  </si>
  <si>
    <t>ЦСР</t>
  </si>
  <si>
    <t>Группы ВР</t>
  </si>
  <si>
    <t>2013 год</t>
  </si>
  <si>
    <t>УДЕЛЬНЫЙ ВЕС 2013 ГОДА</t>
  </si>
  <si>
    <t>2014 год</t>
  </si>
  <si>
    <t>УДЕЛЬНЫЙ ВЕС 2014 ГОДА</t>
  </si>
  <si>
    <t>2015 год</t>
  </si>
  <si>
    <t>УДЕЛЬНЫЙ ВЕС 2015 ГОДА</t>
  </si>
  <si>
    <t>2016 год</t>
  </si>
  <si>
    <t>УДЕЛЬНЫЙ ВЕС 2016 ГОДА</t>
  </si>
  <si>
    <t>СРЕДНИЙ УДЕЛЬНЫЙ ВЕС</t>
  </si>
  <si>
    <t>2017 год</t>
  </si>
  <si>
    <t>2018 год</t>
  </si>
  <si>
    <t>2019 год</t>
  </si>
  <si>
    <t>2020 год</t>
  </si>
  <si>
    <t>Государственная программа 39</t>
  </si>
  <si>
    <t>Управление государственными финансами и  регулирование финансовых рынков</t>
  </si>
  <si>
    <t>всего</t>
  </si>
  <si>
    <t>X</t>
  </si>
  <si>
    <t>39 0 0000</t>
  </si>
  <si>
    <t>Министерство финансов Российской Федерации</t>
  </si>
  <si>
    <t>092</t>
  </si>
  <si>
    <t xml:space="preserve">соисполнители, всего, в том числе: </t>
  </si>
  <si>
    <t>Федеральная служба по регулированию алкогольного рынка</t>
  </si>
  <si>
    <t xml:space="preserve">участники, всего, в том числе:         </t>
  </si>
  <si>
    <t>Х</t>
  </si>
  <si>
    <t>Федеральное казначейство</t>
  </si>
  <si>
    <t>Федеральная служба финансово-бюджетного надзора</t>
  </si>
  <si>
    <t>Федеральная налоговая служба</t>
  </si>
  <si>
    <t>Подпрограмма 1</t>
  </si>
  <si>
    <t>Обеспечение сбалансированности федерального бюджета и повышение эффективности бюджетных расходов</t>
  </si>
  <si>
    <t>39 1 0000</t>
  </si>
  <si>
    <t>Основное мероприятие 1.1.</t>
  </si>
  <si>
    <t>Внедрение долгосрочного бюджетного планирования в Российской Федерации</t>
  </si>
  <si>
    <t>39 1 ХХХХ</t>
  </si>
  <si>
    <t>Основное мероприятие 1.2.</t>
  </si>
  <si>
    <t>Внедрение программно-целевых методов планирования и повышение эффективности бюджетных расходов</t>
  </si>
  <si>
    <t>Основное мероприятие 1.3.</t>
  </si>
  <si>
    <t>Развитие основ нормативно-правового и методического обеспечения оказания государственных (муниципальных) услуг</t>
  </si>
  <si>
    <t>Основное мероприятие 1.4.</t>
  </si>
  <si>
    <t>Совершенствова­ние системы материальной мотивации федеральных государственных гражданских  служащих и лиц, замещающих государственные должности Российской Федерации; оптимизация численности федеральных государственных гражданских  служащих центральных аппаратов и территориальных органов федеральных государственных органов</t>
  </si>
  <si>
    <t>Основное мероприятие 1.5.</t>
  </si>
  <si>
    <t>Совершенствование механизмов финансового обеспечения социальной поддержки населения</t>
  </si>
  <si>
    <t>Основное мероприятие 1.6.</t>
  </si>
  <si>
    <t>Совершенствование регулирования вопросов деятельности государственных внебюджетных фондов</t>
  </si>
  <si>
    <t>Подпрограмма 2</t>
  </si>
  <si>
    <t>Нормативно-методическое обеспечение и организация бюджетного процесса</t>
  </si>
  <si>
    <t>39 2 0000</t>
  </si>
  <si>
    <t xml:space="preserve">участник, всего, в том числе:         </t>
  </si>
  <si>
    <t>Основное мероприятие 2.1.</t>
  </si>
  <si>
    <t>Совершенствование бюджетного законодательства</t>
  </si>
  <si>
    <t>39 2 ХХХХ</t>
  </si>
  <si>
    <t>Основное мероприятие 2.2.</t>
  </si>
  <si>
    <t>Нормативное правовое регулирование и организационно-методическое обеспечение бюджетного процесса на федеральном уровне</t>
  </si>
  <si>
    <t>Основное мероприятие 2.3.</t>
  </si>
  <si>
    <t>Формирование и исполнение федерального бюджета</t>
  </si>
  <si>
    <t>Основное мероприятие 2.4.</t>
  </si>
  <si>
    <t>Кассовое обслуживание исполнения бюджетов бюджетной системы Российской Федерации, учет операций со средствами неучастников бюджетного процесса и формирование бюджетной отчетности</t>
  </si>
  <si>
    <t>0106</t>
  </si>
  <si>
    <t>100</t>
  </si>
  <si>
    <t>39 2 0011</t>
  </si>
  <si>
    <t>39 2 0012</t>
  </si>
  <si>
    <t>39 2 0019</t>
  </si>
  <si>
    <t>39 2 0059</t>
  </si>
  <si>
    <t>39 2 3969</t>
  </si>
  <si>
    <t>39 2 3974</t>
  </si>
  <si>
    <t>39 2 4009</t>
  </si>
  <si>
    <t>39 2 3987</t>
  </si>
  <si>
    <t>Основное мероприятие 2.5.</t>
  </si>
  <si>
    <t>Управление резервными фондами Президента Российской Федерации и Правительства Российской Федерации и иными резервами на исполнение расходных обязательств Российской Федерации</t>
  </si>
  <si>
    <t>0108</t>
  </si>
  <si>
    <t>39 2 9999</t>
  </si>
  <si>
    <t>0111</t>
  </si>
  <si>
    <t>39 2 2054</t>
  </si>
  <si>
    <t>39 2 2055</t>
  </si>
  <si>
    <t>0113</t>
  </si>
  <si>
    <t>39 2 3596</t>
  </si>
  <si>
    <t>0920305</t>
  </si>
  <si>
    <t>0412</t>
  </si>
  <si>
    <t>Основное мероприятие 2.6.</t>
  </si>
  <si>
    <t>Обеспечение защиты интересов Российской Федерации в судебных разбирательствах</t>
  </si>
  <si>
    <t>Основное мероприятие 2.7.</t>
  </si>
  <si>
    <t>Повышение качества финансового менеджмента главных администраторов бюджетных средств</t>
  </si>
  <si>
    <t>Подпрограмма 3</t>
  </si>
  <si>
    <t>Обеспечение открытости и прозрачности управления общественными финансами</t>
  </si>
  <si>
    <t>39 В 0000</t>
  </si>
  <si>
    <t>Основное мероприятие 3.1.</t>
  </si>
  <si>
    <t>Повышение открытости и доступности информации о деятельности публично-правовых образований в сфере управления общественными финансами</t>
  </si>
  <si>
    <t>39 В ХХХХ</t>
  </si>
  <si>
    <t>Основное мероприятие 3.2.</t>
  </si>
  <si>
    <t>Формирование и публикация в открытых источниках «Бюджета для граждан»</t>
  </si>
  <si>
    <t>Основное мероприятие 3.3.</t>
  </si>
  <si>
    <t>Повышение информационной открытости деятельности Минфина России и подведомственных ему федеральных органов исполнительной власти</t>
  </si>
  <si>
    <t>Подпрограмма 4</t>
  </si>
  <si>
    <t>Организация и осуществление контроля и надзора в финансово-бюджетной сфере</t>
  </si>
  <si>
    <t>39 3 0000</t>
  </si>
  <si>
    <t>Основное мероприятие 4.1.</t>
  </si>
  <si>
    <t>Нормативное правовое регулирование и методическое обеспечение по вопросам контроля и надзора в сфере полномочий Росфиннадзора</t>
  </si>
  <si>
    <t>39 3 ХХХХ</t>
  </si>
  <si>
    <t>Основное мероприятие 4.2.</t>
  </si>
  <si>
    <t>Осуществление внутреннего государственного (муниципального) финансового контроля</t>
  </si>
  <si>
    <t>Основное мероприятие 4.3.</t>
  </si>
  <si>
    <t>Проведение анализа осуществления государственными органами Российской Федерации внутреннего финансового контроля и внутреннего финансового аудита</t>
  </si>
  <si>
    <t>Основное мероприятие 4.4.</t>
  </si>
  <si>
    <t>Обеспечение реализации подпрограммы</t>
  </si>
  <si>
    <t>151</t>
  </si>
  <si>
    <t>39 3 0011</t>
  </si>
  <si>
    <t>39 3 0012</t>
  </si>
  <si>
    <t>39 3 0019</t>
  </si>
  <si>
    <t>0011500</t>
  </si>
  <si>
    <t>39 3 3987</t>
  </si>
  <si>
    <t>39 3 3969</t>
  </si>
  <si>
    <t>39 3 3974</t>
  </si>
  <si>
    <t>Основное мероприятие 4.5.</t>
  </si>
  <si>
    <t>Организация и осуществление контрольно-надзорной деятельности в сфере валютных правоотношений; ведение административного производства по делам об административных правонарушениях в валютной сфере</t>
  </si>
  <si>
    <t>Основное мероприятие 4.6.</t>
  </si>
  <si>
    <t>Организация и осуществление внешнего контроля качества работы аудиторских организаций, проводящих обязательный аудит бухгалтерской (финансовой) отчетности организаций, определенных Федеральным законом «Об аудиторской деятельности»</t>
  </si>
  <si>
    <t>Основное мероприятие 4.7.</t>
  </si>
  <si>
    <t>Развитие информационной инфраструктуры Росфиннадзора и его территориальных органов</t>
  </si>
  <si>
    <t>Подпрограмма 5</t>
  </si>
  <si>
    <t>Обеспечение функционирования и развитие налоговой системы Российской Федерации</t>
  </si>
  <si>
    <t>39 4 0000</t>
  </si>
  <si>
    <t>Основное мероприятие 5.1.</t>
  </si>
  <si>
    <t>Развитие налогового и таможенного законодательства</t>
  </si>
  <si>
    <t>39 4 ХХХХ</t>
  </si>
  <si>
    <t>Основное мероприятие 5.2.</t>
  </si>
  <si>
    <t xml:space="preserve">Совершенствование налогового администрирования </t>
  </si>
  <si>
    <t>всего, в том числе:</t>
  </si>
  <si>
    <t>182</t>
  </si>
  <si>
    <t>39 4 0011</t>
  </si>
  <si>
    <t>39 4 0012</t>
  </si>
  <si>
    <t>39 4 0019</t>
  </si>
  <si>
    <t>39 4 2035</t>
  </si>
  <si>
    <t>39 4 2036</t>
  </si>
  <si>
    <t>39 4 4009</t>
  </si>
  <si>
    <t>39 4 3987</t>
  </si>
  <si>
    <t>39 4 3974</t>
  </si>
  <si>
    <t>39 4 2794</t>
  </si>
  <si>
    <t>39 4 9999</t>
  </si>
  <si>
    <t>0300600</t>
  </si>
  <si>
    <t>0112</t>
  </si>
  <si>
    <t>39 4 0059</t>
  </si>
  <si>
    <t>0705</t>
  </si>
  <si>
    <t>39 4 3969</t>
  </si>
  <si>
    <t>Основное мероприятие 5.3.</t>
  </si>
  <si>
    <t>Разработка Основных направлений налоговой политики на соответствующий период, предусматривающих мероприятия, направленные на поддержание сбалансированности бюджетной системы Российской Федерации</t>
  </si>
  <si>
    <t>Основное мероприятие 5.4.</t>
  </si>
  <si>
    <t>Развитие электронного документооборота между налоговыми органами и налогоплательщиками, а также повышение качества исполнения налоговых процедур и информирования налогоплательщиков</t>
  </si>
  <si>
    <t>Основное мероприятие 5.5.</t>
  </si>
  <si>
    <t>Деофшоризация национальной экономики</t>
  </si>
  <si>
    <t>Основное мероприятие 5.6.</t>
  </si>
  <si>
    <t>Взаимодействие с ОЭСР в рамках реализации плана мероприятий по противодействию размыванию налогооблагаемой базы и выводу прибыли из-под налогообложения (BEPS)</t>
  </si>
  <si>
    <t>Подпрограмма 6</t>
  </si>
  <si>
    <t>Управление государственным долгом и государственными финансовыми активами Российской Федерации</t>
  </si>
  <si>
    <t>39 5 0000</t>
  </si>
  <si>
    <t>Основное мероприятие 6.1.</t>
  </si>
  <si>
    <t>Нормативное правовое регулирование в сфере  управления государственным долгом и государственными финансовыми активами Российской Федерации</t>
  </si>
  <si>
    <t>39 5 ХХХХ</t>
  </si>
  <si>
    <t>Основное мероприятие 6.2.</t>
  </si>
  <si>
    <t>Обеспечение своевременности и полноты исполнения долговых обязательств Российской Федерации</t>
  </si>
  <si>
    <t>39 5 2788</t>
  </si>
  <si>
    <t>Основное мероприятие 6.3</t>
  </si>
  <si>
    <t>Управление государственным долгом, выраженным в ценных бумагах, исходя из целевых ориентиров в области риска и стоимости обслуживания долга</t>
  </si>
  <si>
    <t>Основное мероприятие 6.4</t>
  </si>
  <si>
    <t>Оказание государственной гарантийной поддержки национальной промышленности, реализации инвестиционных проектов (в том числе региональных), экспорта, развития малого и среднего предпринимательства, выполнения гособоронзаказа</t>
  </si>
  <si>
    <t>39 5 2056</t>
  </si>
  <si>
    <t>0505</t>
  </si>
  <si>
    <t xml:space="preserve">Основное мероприятие 6.5. </t>
  </si>
  <si>
    <t>Взаимодействие с международными рейтинговыми агентствами</t>
  </si>
  <si>
    <t>39 5 9999</t>
  </si>
  <si>
    <t>Основное мероприятие 6.6.</t>
  </si>
  <si>
    <t>Обеспечение эффективного диалога с участниками международного и национального рынков капитала</t>
  </si>
  <si>
    <t>ХХХ</t>
  </si>
  <si>
    <t>Основное мероприятие 6.7.</t>
  </si>
  <si>
    <t>Планирование объема вознаграждений агентам и консультантам с учетом состава и объема выполняемых функций</t>
  </si>
  <si>
    <t>39 5 2037</t>
  </si>
  <si>
    <t>Основное мероприятие 6.8.</t>
  </si>
  <si>
    <t>Обеспечение реализации межправительственных соглашений об урегулировании/погашении задолженности бывшего СССР/Российской Федерации перед иностранными государствами-кредиторами</t>
  </si>
  <si>
    <t>Основное мероприятие 6.9.</t>
  </si>
  <si>
    <t>Обеспечение защиты интересов Российской Федерации в международных судебных и иных юридических спорах, касающихся финансовых претензий к Российской Федерации</t>
  </si>
  <si>
    <t>39 5 3596</t>
  </si>
  <si>
    <t>Основное мероприятие 6.10.</t>
  </si>
  <si>
    <t>Обеспечение реализации соглашений Российской Федерации с правительствами иностранных государств-заемщиками</t>
  </si>
  <si>
    <t>39 5 6058</t>
  </si>
  <si>
    <t>Основное мероприятие 6.11.</t>
  </si>
  <si>
    <t>Управление средствами суверенных фондов</t>
  </si>
  <si>
    <t>Основное мероприятие 6.12.</t>
  </si>
  <si>
    <t xml:space="preserve">Нормативное правовое регулирование и мониторинг состояния государственного долга субъектов Российской Федерациии и муниципального долга, обеспечение допуска на национальный долговой рынок финансово-устойчивых эмитентов государственных ценных бумаг субъектов Российской Федерации и муниципальных ценных бумаг </t>
  </si>
  <si>
    <t>Подпрограмма 7</t>
  </si>
  <si>
    <t>Эффективное функционирование финансовых рынков, банковской, страховой деятельности, схем инвестирования и защиты пенсионных накоплений</t>
  </si>
  <si>
    <t>39 Б 0000</t>
  </si>
  <si>
    <t>Основное мероприятие 7.1.</t>
  </si>
  <si>
    <t>Развитие финансовых рынков, создание международного финансового центра</t>
  </si>
  <si>
    <t>39 Б ХХХХ</t>
  </si>
  <si>
    <t>Основное мероприятие 7.2.</t>
  </si>
  <si>
    <t>Регулирование банковской деятельности</t>
  </si>
  <si>
    <t>Основное мероприятие 7.3.</t>
  </si>
  <si>
    <t>Регулирование страховой деятельности</t>
  </si>
  <si>
    <t>Основное мероприятие 7.4.</t>
  </si>
  <si>
    <t>Регулирование обязательных пенсионных накоплений, деятельности негосударственных пенсионных фондов и размещения активов институтов развития</t>
  </si>
  <si>
    <t>Основное мероприятие 7.5.</t>
  </si>
  <si>
    <t>Совершенствование валютного законодательства Российской Федерации</t>
  </si>
  <si>
    <t>Основное мероприятие 7.6.</t>
  </si>
  <si>
    <t>Защита прав инвесторов и потребителей финансовых услуг</t>
  </si>
  <si>
    <t>39 Б 2037</t>
  </si>
  <si>
    <t>39 Б 3596</t>
  </si>
  <si>
    <t>Основное мероприятие 7.7.</t>
  </si>
  <si>
    <t>Развитие правовой базы бухгалтерского учета и обеспечение применения МСФО на территории Российской Федерации</t>
  </si>
  <si>
    <t>Основное мероприятие 7.8.</t>
  </si>
  <si>
    <t>Развитие правовой базы аудиторской деятельности и создание нормативно-методологических основ применения международных стандартов аудита на территории Российской Федерации</t>
  </si>
  <si>
    <t>Основное мероприятие 7.9.</t>
  </si>
  <si>
    <t>Осуществление государственного контроля (надзора) за деятельностью саморегулируемых организаций аудиторов</t>
  </si>
  <si>
    <t>Основное мероприятие 7.10.</t>
  </si>
  <si>
    <t>Обеспечение участия Минфина России в деятельности по противодействию незаконным финансовым операциям</t>
  </si>
  <si>
    <t>Подпрограмма 8</t>
  </si>
  <si>
    <t>Развитие международного финансово-экономического сотрудничества Российской Федерации</t>
  </si>
  <si>
    <t>39 6 0000</t>
  </si>
  <si>
    <t>Основное мероприятие 8.1.</t>
  </si>
  <si>
    <t>Подготовка и аналитическое обеспечение участия Российской Федерации в международных мероприятиях и инициативах в финансово-экономической сфере</t>
  </si>
  <si>
    <t>800</t>
  </si>
  <si>
    <t>39 6 6058</t>
  </si>
  <si>
    <t>39 6 2794</t>
  </si>
  <si>
    <t>Основное мероприятие 8.2.</t>
  </si>
  <si>
    <t>Обеспечение реализации политики Российской Федерации в сфере международных финансово-экономических отношений и содействия международному развитию, в том числе через обеспечение уплаты взносов и взаимодействие с международными экономическими (по вопросам, отнесенным к компетенции Минфина России) и финансовыми организациями и финансово-экономическое сотрудничество с зарубежными странами на двухсторонней основе</t>
  </si>
  <si>
    <t>39 6 9999</t>
  </si>
  <si>
    <t>Основное мероприятие 8.3.</t>
  </si>
  <si>
    <t xml:space="preserve">Взаимодействие с международными финансовыми организациями, управление процессами подготовки и реализации проектов, реализуемых в Российской Федерации при участии международных финансовых организаций, в том числе финансируемых с привлечением займов международных финансовых организаций. </t>
  </si>
  <si>
    <t>200</t>
  </si>
  <si>
    <t>39 6 2795</t>
  </si>
  <si>
    <t>39 6 2796</t>
  </si>
  <si>
    <t>Подпрограмма 9</t>
  </si>
  <si>
    <t>Создание и развитие интегрированной информационной системы управления общественными финансами «Электронный бюджет»</t>
  </si>
  <si>
    <t>39 7 0000</t>
  </si>
  <si>
    <t>Основное мероприятие 9.1</t>
  </si>
  <si>
    <t>Автоматизация учетной деятельности, переход на юридически значимый электронный документооборот в сфере управления общественными финансами, создание и внедрение единой системы формуляров, используемой при формировании электронной информации о деятельности публично-правовых образований в сфере управления общественными финансами</t>
  </si>
  <si>
    <t>39 7 0019</t>
  </si>
  <si>
    <t>Основное мероприятие 9.2</t>
  </si>
  <si>
    <t>Создание централизованных или "облачных" технологий хранения и обработки информации, обеспечивающих необходимый уровень отказоустойчивости и катастрофоустойчивости</t>
  </si>
  <si>
    <t>Основное мероприятие 9.3</t>
  </si>
  <si>
    <t>Сопровождение и обеспечение текущих процессов составления и исполнения федерального бюджета, ведения бухгалтерского и управленческого учета и формирования отчетности в Минфине России, а также исполнения иных функций и полномочий Минфина России.</t>
  </si>
  <si>
    <t>Основное мероприятие 9.4</t>
  </si>
  <si>
    <t>Обеспечение взаимосвязи всех видов учета и отчетности публично-правовых образований, интеграция процессов управления деятельностью публично-правовых образований в сфере управления общественными финансами.</t>
  </si>
  <si>
    <t>Основное мероприятие 9.5</t>
  </si>
  <si>
    <t>Создание и развитие единого портала бюджетной системы Российской Федерации</t>
  </si>
  <si>
    <t>Основное мероприятие 9.6</t>
  </si>
  <si>
    <t>Сопровождение и обеспечение текущих процессов кассового обслуживания исполнения бюджетов бюджетной системы Российской Федерации и операций со средствами неучастников бюджетного процесса</t>
  </si>
  <si>
    <t>39 7 ХХХХ</t>
  </si>
  <si>
    <t>Подпрограмма 10</t>
  </si>
  <si>
    <t>Государственное регулирование отрасли драгоценных металлов и драгоценных камней</t>
  </si>
  <si>
    <t>39 8 0000</t>
  </si>
  <si>
    <t>Основное мероприятие 10.1.</t>
  </si>
  <si>
    <t>Выработка и совершенствование государственной политики и нормативное правовое регулирование в сфере добычи, производства, переработки, использования и обращения драгоценных металлов и драгоценных камней, в том числе государственного контроля (надзора) в указанной сфере</t>
  </si>
  <si>
    <t>39 8 ХХХХ</t>
  </si>
  <si>
    <t>Основное мероприятие 10.2.</t>
  </si>
  <si>
    <t xml:space="preserve">Организация формирования Государственного фонда драгоценных металлов и драгоценных камней Российской Федерации </t>
  </si>
  <si>
    <t>39 8 0059</t>
  </si>
  <si>
    <t>39 8 3987</t>
  </si>
  <si>
    <t>39 8 3969</t>
  </si>
  <si>
    <t>Основное мероприятие 10.3.</t>
  </si>
  <si>
    <t>Обеспечение осуществления ФКУ «Пробирная палата России»  федерального пробирного надзора, в том числе опробования и клеймения государственным пробирным клеймом</t>
  </si>
  <si>
    <t>Подпрограмма 11</t>
  </si>
  <si>
    <t>Государственное регулирование в сфере производства и оборота этилового спирта, алкогольной и спиртосодержащей продукции</t>
  </si>
  <si>
    <t>160</t>
  </si>
  <si>
    <t>39 9 0000</t>
  </si>
  <si>
    <t>Основное мероприятие 11.1.</t>
  </si>
  <si>
    <t>39 9 0011</t>
  </si>
  <si>
    <t>39 9 0012</t>
  </si>
  <si>
    <t>39 9 0019</t>
  </si>
  <si>
    <t>39 9 3969</t>
  </si>
  <si>
    <t>Основное мероприятие 11.2.</t>
  </si>
  <si>
    <t>Совершенствование нормативной правовой базы в сфере производства и оборота этилового спирта, алкогольной и спиртосодержащей продукции</t>
  </si>
  <si>
    <t>39 9 ХХХХ</t>
  </si>
  <si>
    <t>Основное мероприятие 11.3.</t>
  </si>
  <si>
    <t>Совершенствование государственного контроля и надзора за производством, оборотом, качеством и безопасностью этилового спирта, алкогольной и спиртосодержащей продукции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</si>
</sst>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6"/>
      <name val="Times New Roman"/>
      <family val="1"/>
    </font>
    <font>
      <sz val="20"/>
      <color indexed="10"/>
      <name val="Calibri"/>
      <family val="2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b/>
      <sz val="12"/>
      <name val="Times New Roman"/>
      <family val="1"/>
    </font>
    <font>
      <b/>
      <sz val="22"/>
      <color indexed="10"/>
      <name val="Calibri"/>
      <family val="2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left" vertical="center" wrapText="1"/>
      <protection/>
    </xf>
    <xf numFmtId="164" fontId="5" fillId="2" borderId="2" xfId="20" applyFont="1" applyFill="1" applyBorder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center" vertical="center"/>
      <protection/>
    </xf>
    <xf numFmtId="166" fontId="5" fillId="2" borderId="2" xfId="20" applyNumberFormat="1" applyFont="1" applyFill="1" applyBorder="1" applyAlignment="1">
      <alignment horizontal="center" vertical="center" wrapText="1"/>
      <protection/>
    </xf>
    <xf numFmtId="164" fontId="5" fillId="0" borderId="2" xfId="20" applyFont="1" applyFill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6" fontId="4" fillId="0" borderId="2" xfId="20" applyNumberFormat="1" applyFont="1" applyFill="1" applyBorder="1" applyAlignment="1">
      <alignment horizontal="center" vertical="center" wrapText="1"/>
      <protection/>
    </xf>
    <xf numFmtId="167" fontId="5" fillId="0" borderId="2" xfId="20" applyNumberFormat="1" applyFont="1" applyFill="1" applyBorder="1" applyAlignment="1">
      <alignment horizontal="center" vertical="center" wrapText="1"/>
      <protection/>
    </xf>
    <xf numFmtId="167" fontId="5" fillId="0" borderId="2" xfId="20" applyNumberFormat="1" applyFont="1" applyFill="1" applyBorder="1" applyAlignment="1">
      <alignment horizontal="right" vertical="center" wrapText="1"/>
      <protection/>
    </xf>
    <xf numFmtId="167" fontId="5" fillId="0" borderId="3" xfId="20" applyNumberFormat="1" applyFont="1" applyFill="1" applyBorder="1" applyAlignment="1">
      <alignment horizontal="right" vertical="center" wrapText="1"/>
      <protection/>
    </xf>
    <xf numFmtId="167" fontId="5" fillId="0" borderId="0" xfId="20" applyNumberFormat="1" applyFont="1" applyFill="1" applyBorder="1" applyAlignment="1">
      <alignment horizontal="right" vertical="center" wrapText="1"/>
      <protection/>
    </xf>
    <xf numFmtId="167" fontId="1" fillId="0" borderId="0" xfId="20" applyNumberFormat="1">
      <alignment/>
      <protection/>
    </xf>
    <xf numFmtId="167" fontId="4" fillId="0" borderId="2" xfId="20" applyNumberFormat="1" applyFont="1" applyFill="1" applyBorder="1" applyAlignment="1">
      <alignment horizontal="center" vertical="center" wrapText="1"/>
      <protection/>
    </xf>
    <xf numFmtId="166" fontId="5" fillId="0" borderId="2" xfId="20" applyNumberFormat="1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wrapText="1"/>
      <protection/>
    </xf>
    <xf numFmtId="167" fontId="1" fillId="0" borderId="0" xfId="20" applyNumberFormat="1" applyFill="1">
      <alignment/>
      <protection/>
    </xf>
    <xf numFmtId="167" fontId="6" fillId="0" borderId="2" xfId="20" applyNumberFormat="1" applyFont="1" applyFill="1" applyBorder="1" applyAlignment="1">
      <alignment horizontal="center" vertical="center" wrapText="1"/>
      <protection/>
    </xf>
    <xf numFmtId="164" fontId="4" fillId="0" borderId="4" xfId="20" applyFont="1" applyFill="1" applyBorder="1" applyAlignment="1">
      <alignment horizontal="center" vertical="center" wrapText="1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7" fillId="4" borderId="0" xfId="20" applyFont="1" applyFill="1">
      <alignment/>
      <protection/>
    </xf>
    <xf numFmtId="167" fontId="8" fillId="0" borderId="0" xfId="20" applyNumberFormat="1" applyFont="1" applyFill="1" applyBorder="1" applyAlignment="1">
      <alignment horizontal="center" vertical="center" wrapText="1"/>
      <protection/>
    </xf>
    <xf numFmtId="167" fontId="1" fillId="0" borderId="0" xfId="20" applyNumberFormat="1" applyFill="1" applyAlignment="1">
      <alignment/>
      <protection/>
    </xf>
    <xf numFmtId="167" fontId="1" fillId="0" borderId="0" xfId="20" applyNumberFormat="1" applyFill="1" applyBorder="1" applyAlignment="1">
      <alignment/>
      <protection/>
    </xf>
    <xf numFmtId="164" fontId="1" fillId="0" borderId="0" xfId="20" applyFill="1" applyAlignment="1">
      <alignment/>
      <protection/>
    </xf>
    <xf numFmtId="164" fontId="9" fillId="0" borderId="0" xfId="20" applyFont="1">
      <alignment/>
      <protection/>
    </xf>
    <xf numFmtId="167" fontId="1" fillId="0" borderId="0" xfId="20" applyNumberFormat="1" applyFill="1" applyBorder="1" applyAlignment="1">
      <alignment horizontal="center"/>
      <protection/>
    </xf>
    <xf numFmtId="164" fontId="1" fillId="0" borderId="0" xfId="20" applyFill="1" applyAlignment="1">
      <alignment horizontal="center"/>
      <protection/>
    </xf>
    <xf numFmtId="166" fontId="4" fillId="0" borderId="4" xfId="20" applyNumberFormat="1" applyFont="1" applyFill="1" applyBorder="1" applyAlignment="1">
      <alignment horizontal="center" vertical="center" wrapText="1"/>
      <protection/>
    </xf>
    <xf numFmtId="167" fontId="4" fillId="0" borderId="4" xfId="20" applyNumberFormat="1" applyFont="1" applyFill="1" applyBorder="1" applyAlignment="1">
      <alignment horizontal="center" vertical="center" wrapText="1"/>
      <protection/>
    </xf>
    <xf numFmtId="167" fontId="4" fillId="0" borderId="5" xfId="20" applyNumberFormat="1" applyFont="1" applyFill="1" applyBorder="1" applyAlignment="1">
      <alignment horizontal="center" vertical="center" wrapText="1"/>
      <protection/>
    </xf>
    <xf numFmtId="164" fontId="4" fillId="0" borderId="6" xfId="20" applyFont="1" applyFill="1" applyBorder="1" applyAlignment="1">
      <alignment horizontal="center" vertical="center" wrapText="1"/>
      <protection/>
    </xf>
    <xf numFmtId="166" fontId="4" fillId="0" borderId="6" xfId="20" applyNumberFormat="1" applyFont="1" applyFill="1" applyBorder="1" applyAlignment="1">
      <alignment horizontal="center" vertical="center" wrapText="1"/>
      <protection/>
    </xf>
    <xf numFmtId="167" fontId="4" fillId="0" borderId="6" xfId="20" applyNumberFormat="1" applyFont="1" applyFill="1" applyBorder="1" applyAlignment="1">
      <alignment horizontal="center" vertical="center" wrapText="1"/>
      <protection/>
    </xf>
    <xf numFmtId="166" fontId="5" fillId="0" borderId="2" xfId="20" applyNumberFormat="1" applyFont="1" applyFill="1" applyBorder="1" applyAlignment="1">
      <alignment horizontal="center" vertical="center"/>
      <protection/>
    </xf>
    <xf numFmtId="164" fontId="5" fillId="0" borderId="2" xfId="20" applyFont="1" applyFill="1" applyBorder="1" applyAlignment="1">
      <alignment horizontal="center" vertical="center"/>
      <protection/>
    </xf>
    <xf numFmtId="167" fontId="5" fillId="0" borderId="2" xfId="20" applyNumberFormat="1" applyFont="1" applyFill="1" applyBorder="1" applyAlignment="1">
      <alignment horizontal="center" vertical="center"/>
      <protection/>
    </xf>
    <xf numFmtId="167" fontId="10" fillId="3" borderId="2" xfId="20" applyNumberFormat="1" applyFont="1" applyFill="1" applyBorder="1" applyAlignment="1">
      <alignment horizontal="center" vertical="center"/>
      <protection/>
    </xf>
    <xf numFmtId="167" fontId="5" fillId="0" borderId="0" xfId="20" applyNumberFormat="1" applyFont="1" applyFill="1" applyBorder="1" applyAlignment="1">
      <alignment horizontal="center" vertical="center"/>
      <protection/>
    </xf>
    <xf numFmtId="164" fontId="11" fillId="0" borderId="0" xfId="20" applyFont="1">
      <alignment/>
      <protection/>
    </xf>
    <xf numFmtId="164" fontId="1" fillId="0" borderId="0" xfId="20" applyFill="1" applyBorder="1">
      <alignment/>
      <protection/>
    </xf>
    <xf numFmtId="164" fontId="4" fillId="0" borderId="2" xfId="20" applyFont="1" applyFill="1" applyBorder="1" applyAlignment="1">
      <alignment horizontal="center" vertical="center"/>
      <protection/>
    </xf>
    <xf numFmtId="164" fontId="12" fillId="0" borderId="2" xfId="20" applyFont="1" applyFill="1" applyBorder="1" applyAlignment="1">
      <alignment horizontal="center" vertical="center" wrapText="1"/>
      <protection/>
    </xf>
    <xf numFmtId="167" fontId="4" fillId="3" borderId="2" xfId="20" applyNumberFormat="1" applyFont="1" applyFill="1" applyBorder="1" applyAlignment="1">
      <alignment horizontal="center" vertical="center" wrapText="1"/>
      <protection/>
    </xf>
    <xf numFmtId="167" fontId="4" fillId="0" borderId="3" xfId="20" applyNumberFormat="1" applyFont="1" applyFill="1" applyBorder="1" applyAlignment="1">
      <alignment horizontal="center" vertical="center" wrapText="1"/>
      <protection/>
    </xf>
    <xf numFmtId="167" fontId="13" fillId="0" borderId="0" xfId="20" applyNumberFormat="1" applyFont="1" applyFill="1" applyBorder="1" applyAlignment="1">
      <alignment horizontal="left" vertical="center"/>
      <protection/>
    </xf>
    <xf numFmtId="164" fontId="14" fillId="0" borderId="0" xfId="20" applyFont="1" applyAlignment="1" applyProtection="1">
      <alignment horizontal="left" wrapText="1"/>
      <protection locked="0"/>
    </xf>
    <xf numFmtId="164" fontId="14" fillId="0" borderId="0" xfId="20" applyFont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1"/>
  <sheetViews>
    <sheetView tabSelected="1" view="pageBreakPreview" zoomScaleNormal="70" zoomScaleSheetLayoutView="100" workbookViewId="0" topLeftCell="A1">
      <selection activeCell="B28" sqref="B28"/>
    </sheetView>
  </sheetViews>
  <sheetFormatPr defaultColWidth="9.140625" defaultRowHeight="12.75"/>
  <cols>
    <col min="1" max="1" width="19.00390625" style="1" customWidth="1"/>
    <col min="2" max="2" width="34.57421875" style="1" customWidth="1"/>
    <col min="3" max="3" width="34.421875" style="1" customWidth="1"/>
    <col min="4" max="5" width="8.7109375" style="1" customWidth="1"/>
    <col min="6" max="6" width="13.140625" style="1" customWidth="1"/>
    <col min="7" max="7" width="8.7109375" style="1" customWidth="1"/>
    <col min="8" max="8" width="17.140625" style="1" customWidth="1"/>
    <col min="9" max="9" width="0" style="1" hidden="1" customWidth="1"/>
    <col min="10" max="10" width="20.28125" style="1" customWidth="1"/>
    <col min="11" max="11" width="0" style="1" hidden="1" customWidth="1"/>
    <col min="12" max="12" width="17.00390625" style="2" customWidth="1"/>
    <col min="13" max="13" width="0" style="2" hidden="1" customWidth="1"/>
    <col min="14" max="14" width="16.00390625" style="2" customWidth="1"/>
    <col min="15" max="16" width="0" style="2" hidden="1" customWidth="1"/>
    <col min="17" max="17" width="21.140625" style="2" customWidth="1"/>
    <col min="18" max="18" width="22.57421875" style="1" customWidth="1"/>
    <col min="19" max="20" width="23.00390625" style="1" customWidth="1"/>
    <col min="21" max="22" width="0" style="1" hidden="1" customWidth="1"/>
    <col min="23" max="23" width="26.57421875" style="1" customWidth="1"/>
    <col min="24" max="24" width="24.421875" style="1" customWidth="1"/>
    <col min="25" max="16384" width="8.7109375" style="1" customWidth="1"/>
  </cols>
  <sheetData>
    <row r="1" spans="1:22" ht="7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2"/>
      <c r="V1" s="2"/>
    </row>
    <row r="2" spans="1:22" ht="24" customHeight="1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5" t="s">
        <v>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63.75" customHeight="1">
      <c r="A3" s="5"/>
      <c r="B3" s="5"/>
      <c r="C3" s="5"/>
      <c r="D3" s="7" t="s">
        <v>6</v>
      </c>
      <c r="E3" s="5" t="s">
        <v>7</v>
      </c>
      <c r="F3" s="5" t="s">
        <v>8</v>
      </c>
      <c r="G3" s="5" t="s">
        <v>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"/>
      <c r="V3" s="2"/>
    </row>
    <row r="4" spans="1:22" ht="57" customHeight="1">
      <c r="A4" s="5"/>
      <c r="B4" s="5"/>
      <c r="C4" s="5"/>
      <c r="D4" s="7"/>
      <c r="E4" s="5"/>
      <c r="F4" s="5"/>
      <c r="G4" s="5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2"/>
      <c r="V4" s="2"/>
    </row>
    <row r="5" spans="1:22" ht="12.75">
      <c r="A5" s="5">
        <v>1</v>
      </c>
      <c r="B5" s="5">
        <v>2</v>
      </c>
      <c r="C5" s="5">
        <v>3</v>
      </c>
      <c r="D5" s="7">
        <v>4</v>
      </c>
      <c r="E5" s="5">
        <v>5</v>
      </c>
      <c r="F5" s="5">
        <v>6</v>
      </c>
      <c r="G5" s="5">
        <v>7</v>
      </c>
      <c r="H5" s="5">
        <v>9</v>
      </c>
      <c r="I5" s="5"/>
      <c r="J5" s="5">
        <v>10</v>
      </c>
      <c r="K5" s="5"/>
      <c r="L5" s="5">
        <v>11</v>
      </c>
      <c r="M5" s="5"/>
      <c r="N5" s="5">
        <v>12</v>
      </c>
      <c r="O5" s="5"/>
      <c r="P5" s="5"/>
      <c r="Q5" s="5">
        <v>13</v>
      </c>
      <c r="R5" s="5">
        <v>14</v>
      </c>
      <c r="S5" s="5">
        <v>15</v>
      </c>
      <c r="T5" s="5">
        <v>16</v>
      </c>
      <c r="U5" s="2"/>
      <c r="V5" s="2"/>
    </row>
    <row r="6" spans="1:24" ht="24" customHeight="1">
      <c r="A6" s="8" t="s">
        <v>23</v>
      </c>
      <c r="B6" s="8" t="s">
        <v>24</v>
      </c>
      <c r="C6" s="9" t="s">
        <v>25</v>
      </c>
      <c r="D6" s="10" t="s">
        <v>26</v>
      </c>
      <c r="E6" s="9" t="s">
        <v>26</v>
      </c>
      <c r="F6" s="9" t="s">
        <v>27</v>
      </c>
      <c r="G6" s="9" t="s">
        <v>26</v>
      </c>
      <c r="H6" s="11">
        <f>H7+H8+H10</f>
        <v>660273418.8000001</v>
      </c>
      <c r="I6" s="11"/>
      <c r="J6" s="11">
        <f aca="true" t="shared" si="0" ref="J6:T6">J7+J8+J10</f>
        <v>729181976.7</v>
      </c>
      <c r="K6" s="11"/>
      <c r="L6" s="11">
        <f>L7+L8+L10</f>
        <v>727470053.8999999</v>
      </c>
      <c r="M6" s="11"/>
      <c r="N6" s="11">
        <f>N7+N8+N10</f>
        <v>775386169.8</v>
      </c>
      <c r="O6" s="11"/>
      <c r="P6" s="11"/>
      <c r="Q6" s="11">
        <f>Q7+Q8+Q10</f>
        <v>851072898.6999999</v>
      </c>
      <c r="R6" s="11">
        <f t="shared" si="0"/>
        <v>1071987002.1830654</v>
      </c>
      <c r="S6" s="11">
        <f t="shared" si="0"/>
        <v>1180956861.7349396</v>
      </c>
      <c r="T6" s="11">
        <f t="shared" si="0"/>
        <v>1310989948.0469804</v>
      </c>
      <c r="U6" s="12">
        <f>U7+U8+U10</f>
        <v>0</v>
      </c>
      <c r="V6" s="13"/>
      <c r="W6" s="14"/>
      <c r="X6" s="15"/>
    </row>
    <row r="7" spans="1:24" ht="42.75" customHeight="1">
      <c r="A7" s="8"/>
      <c r="B7" s="8"/>
      <c r="C7" s="9" t="s">
        <v>28</v>
      </c>
      <c r="D7" s="10" t="s">
        <v>29</v>
      </c>
      <c r="E7" s="9" t="s">
        <v>26</v>
      </c>
      <c r="F7" s="9" t="s">
        <v>27</v>
      </c>
      <c r="G7" s="9" t="s">
        <v>26</v>
      </c>
      <c r="H7" s="11">
        <f>H22+H110+H150+H166+H179</f>
        <v>510276042.3000001</v>
      </c>
      <c r="I7" s="11"/>
      <c r="J7" s="11">
        <f>J22+J110+J150+J170+J173+J174+J177+J181</f>
        <v>572934521.5</v>
      </c>
      <c r="K7" s="11"/>
      <c r="L7" s="11">
        <f>L22+L110+L137+L150+L166+L179</f>
        <v>566559073.8</v>
      </c>
      <c r="M7" s="11"/>
      <c r="N7" s="11">
        <f>N22+N110+N137+N150+N166+N179</f>
        <v>612157507.6</v>
      </c>
      <c r="O7" s="11"/>
      <c r="P7" s="11"/>
      <c r="Q7" s="11">
        <f>Q22+Q110+Q137+Q150+Q166+Q179</f>
        <v>696751741.0999999</v>
      </c>
      <c r="R7" s="11">
        <f>R22+R110+R137+R150+R166+R179</f>
        <v>907650065.7606267</v>
      </c>
      <c r="S7" s="11">
        <f>S22+S110+S137+S150+S166+S179</f>
        <v>1009744117.8637282</v>
      </c>
      <c r="T7" s="11">
        <f>T22+T110+T137+T150+T166+T179</f>
        <v>1131301095.8955162</v>
      </c>
      <c r="U7" s="2"/>
      <c r="V7" s="2"/>
      <c r="X7" s="15"/>
    </row>
    <row r="8" spans="1:22" ht="12.75">
      <c r="A8" s="8"/>
      <c r="B8" s="8"/>
      <c r="C8" s="9" t="s">
        <v>30</v>
      </c>
      <c r="D8" s="10">
        <v>160</v>
      </c>
      <c r="E8" s="9" t="s">
        <v>26</v>
      </c>
      <c r="F8" s="9" t="s">
        <v>27</v>
      </c>
      <c r="G8" s="9" t="s">
        <v>26</v>
      </c>
      <c r="H8" s="11">
        <v>1263907.6</v>
      </c>
      <c r="I8" s="11"/>
      <c r="J8" s="11">
        <v>1296128.7</v>
      </c>
      <c r="K8" s="11"/>
      <c r="L8" s="11">
        <f>L9</f>
        <v>1822714.2999999998</v>
      </c>
      <c r="M8" s="11"/>
      <c r="N8" s="11">
        <f>N9</f>
        <v>1523098.4</v>
      </c>
      <c r="O8" s="11"/>
      <c r="P8" s="11"/>
      <c r="Q8" s="11">
        <f>Q9</f>
        <v>1455304.5999999999</v>
      </c>
      <c r="R8" s="11">
        <f>R9</f>
        <v>1152913.84976069</v>
      </c>
      <c r="S8" s="11">
        <f>S9</f>
        <v>1202537.2452656</v>
      </c>
      <c r="T8" s="11">
        <f>T9</f>
        <v>1254556.41096734</v>
      </c>
      <c r="U8" s="2"/>
      <c r="V8" s="2"/>
    </row>
    <row r="9" spans="1:22" ht="54.75" customHeight="1">
      <c r="A9" s="8"/>
      <c r="B9" s="8"/>
      <c r="C9" s="9" t="s">
        <v>31</v>
      </c>
      <c r="D9" s="10">
        <v>160</v>
      </c>
      <c r="E9" s="9" t="s">
        <v>26</v>
      </c>
      <c r="F9" s="9" t="s">
        <v>27</v>
      </c>
      <c r="G9" s="9" t="s">
        <v>26</v>
      </c>
      <c r="H9" s="11">
        <v>1263907.6</v>
      </c>
      <c r="I9" s="11"/>
      <c r="J9" s="11">
        <v>1296128.7</v>
      </c>
      <c r="K9" s="11"/>
      <c r="L9" s="11">
        <f>L195</f>
        <v>1822714.2999999998</v>
      </c>
      <c r="M9" s="11"/>
      <c r="N9" s="11">
        <f>N195</f>
        <v>1523098.4</v>
      </c>
      <c r="O9" s="11"/>
      <c r="P9" s="11"/>
      <c r="Q9" s="11">
        <f>Q195</f>
        <v>1455304.5999999999</v>
      </c>
      <c r="R9" s="11">
        <f>R195</f>
        <v>1152913.84976069</v>
      </c>
      <c r="S9" s="11">
        <f>S195</f>
        <v>1202537.2452656</v>
      </c>
      <c r="T9" s="11">
        <f>T195</f>
        <v>1254556.41096734</v>
      </c>
      <c r="U9" s="2"/>
      <c r="V9" s="2"/>
    </row>
    <row r="10" spans="1:22" ht="12.75">
      <c r="A10" s="8"/>
      <c r="B10" s="8"/>
      <c r="C10" s="9" t="s">
        <v>32</v>
      </c>
      <c r="D10" s="10" t="s">
        <v>33</v>
      </c>
      <c r="E10" s="9" t="s">
        <v>26</v>
      </c>
      <c r="F10" s="9" t="s">
        <v>27</v>
      </c>
      <c r="G10" s="9" t="s">
        <v>26</v>
      </c>
      <c r="H10" s="11">
        <f>H11+H12+H13</f>
        <v>148733468.9</v>
      </c>
      <c r="I10" s="11"/>
      <c r="J10" s="11">
        <f>J11+J12+J13</f>
        <v>154951326.5</v>
      </c>
      <c r="K10" s="11"/>
      <c r="L10" s="11">
        <f>L11+L12+L13</f>
        <v>159088265.8</v>
      </c>
      <c r="M10" s="11"/>
      <c r="N10" s="11">
        <f>N11+N12+N13</f>
        <v>161705563.79999998</v>
      </c>
      <c r="O10" s="11"/>
      <c r="P10" s="11"/>
      <c r="Q10" s="11">
        <f>Q11+Q12+Q13</f>
        <v>152865852.99999997</v>
      </c>
      <c r="R10" s="11">
        <f>R11+R12+R13</f>
        <v>163184022.5726781</v>
      </c>
      <c r="S10" s="11">
        <f>S11+S12+S13</f>
        <v>170010206.62594593</v>
      </c>
      <c r="T10" s="11">
        <f>T11+T12+T13</f>
        <v>178434295.74049687</v>
      </c>
      <c r="U10" s="2"/>
      <c r="V10" s="2"/>
    </row>
    <row r="11" spans="1:22" ht="12.75">
      <c r="A11" s="8"/>
      <c r="B11" s="8"/>
      <c r="C11" s="9" t="s">
        <v>34</v>
      </c>
      <c r="D11" s="10">
        <v>100</v>
      </c>
      <c r="E11" s="9" t="s">
        <v>26</v>
      </c>
      <c r="F11" s="9" t="s">
        <v>27</v>
      </c>
      <c r="G11" s="9" t="s">
        <v>26</v>
      </c>
      <c r="H11" s="16">
        <f>H28+H168</f>
        <v>32499794.700000003</v>
      </c>
      <c r="I11" s="16"/>
      <c r="J11" s="16">
        <f>J24+J168</f>
        <v>33112721.9</v>
      </c>
      <c r="K11" s="16"/>
      <c r="L11" s="16">
        <f>L28+L168</f>
        <v>34505539</v>
      </c>
      <c r="M11" s="16"/>
      <c r="N11" s="16">
        <f>N28+N168</f>
        <v>34662309.6</v>
      </c>
      <c r="O11" s="16"/>
      <c r="P11" s="16"/>
      <c r="Q11" s="16">
        <f>Q28+Q168</f>
        <v>34708356.9</v>
      </c>
      <c r="R11" s="16">
        <f>R24+R168</f>
        <v>38841479.75672649</v>
      </c>
      <c r="S11" s="16">
        <f>S24+S168</f>
        <v>40222962.89009619</v>
      </c>
      <c r="T11" s="16">
        <f>T23+T167</f>
        <v>43007573.72642619</v>
      </c>
      <c r="U11" s="2"/>
      <c r="V11" s="2"/>
    </row>
    <row r="12" spans="1:22" ht="12.75">
      <c r="A12" s="8"/>
      <c r="B12" s="8"/>
      <c r="C12" s="9" t="s">
        <v>35</v>
      </c>
      <c r="D12" s="10">
        <v>151</v>
      </c>
      <c r="E12" s="9" t="s">
        <v>26</v>
      </c>
      <c r="F12" s="9" t="s">
        <v>27</v>
      </c>
      <c r="G12" s="9" t="s">
        <v>26</v>
      </c>
      <c r="H12" s="16">
        <v>3186969.5</v>
      </c>
      <c r="I12" s="16"/>
      <c r="J12" s="16">
        <v>3024743.8</v>
      </c>
      <c r="K12" s="16"/>
      <c r="L12" s="16">
        <f>L57</f>
        <v>3395827.3999999994</v>
      </c>
      <c r="M12" s="16"/>
      <c r="N12" s="16">
        <f>N57</f>
        <v>3503590.7</v>
      </c>
      <c r="O12" s="16"/>
      <c r="P12" s="16"/>
      <c r="Q12" s="16">
        <f>Q57</f>
        <v>3075134.5</v>
      </c>
      <c r="R12" s="16">
        <f>R57</f>
        <v>2908027.39414458</v>
      </c>
      <c r="S12" s="16">
        <f>S57</f>
        <v>3033217.23341675</v>
      </c>
      <c r="T12" s="16">
        <f>T57</f>
        <v>3164450.98147769</v>
      </c>
      <c r="U12" s="2"/>
      <c r="V12" s="2"/>
    </row>
    <row r="13" spans="1:22" ht="20.25" customHeight="1">
      <c r="A13" s="8"/>
      <c r="B13" s="8"/>
      <c r="C13" s="9" t="s">
        <v>36</v>
      </c>
      <c r="D13" s="10">
        <v>182</v>
      </c>
      <c r="E13" s="9" t="s">
        <v>26</v>
      </c>
      <c r="F13" s="9" t="s">
        <v>27</v>
      </c>
      <c r="G13" s="9" t="s">
        <v>26</v>
      </c>
      <c r="H13" s="16">
        <v>113046704.7</v>
      </c>
      <c r="I13" s="16"/>
      <c r="J13" s="16">
        <v>118813860.8</v>
      </c>
      <c r="K13" s="16"/>
      <c r="L13" s="16">
        <f>L78</f>
        <v>121186899.4</v>
      </c>
      <c r="M13" s="16"/>
      <c r="N13" s="16">
        <f>N78</f>
        <v>123539663.49999997</v>
      </c>
      <c r="O13" s="16"/>
      <c r="P13" s="16"/>
      <c r="Q13" s="16">
        <f>Q78</f>
        <v>115082361.59999996</v>
      </c>
      <c r="R13" s="16">
        <f>R78</f>
        <v>121434515.421807</v>
      </c>
      <c r="S13" s="16">
        <f>S78</f>
        <v>126754026.502433</v>
      </c>
      <c r="T13" s="16">
        <f>T78</f>
        <v>132262271.032593</v>
      </c>
      <c r="U13" s="2"/>
      <c r="V13" s="2"/>
    </row>
    <row r="14" spans="1:22" ht="12.75">
      <c r="A14" s="8" t="s">
        <v>37</v>
      </c>
      <c r="B14" s="8" t="s">
        <v>38</v>
      </c>
      <c r="C14" s="8" t="s">
        <v>25</v>
      </c>
      <c r="D14" s="17" t="s">
        <v>29</v>
      </c>
      <c r="E14" s="8" t="s">
        <v>26</v>
      </c>
      <c r="F14" s="8" t="s">
        <v>39</v>
      </c>
      <c r="G14" s="8" t="s">
        <v>26</v>
      </c>
      <c r="H14" s="11">
        <v>0</v>
      </c>
      <c r="I14" s="11"/>
      <c r="J14" s="11">
        <v>0</v>
      </c>
      <c r="K14" s="11"/>
      <c r="L14" s="11">
        <v>0</v>
      </c>
      <c r="M14" s="11"/>
      <c r="N14" s="11">
        <v>0</v>
      </c>
      <c r="O14" s="11"/>
      <c r="P14" s="11"/>
      <c r="Q14" s="11">
        <v>0</v>
      </c>
      <c r="R14" s="11">
        <v>0</v>
      </c>
      <c r="S14" s="11">
        <v>0</v>
      </c>
      <c r="T14" s="11">
        <v>0</v>
      </c>
      <c r="U14" s="2"/>
      <c r="V14" s="2"/>
    </row>
    <row r="15" spans="1:22" ht="49.5" customHeight="1">
      <c r="A15" s="9" t="s">
        <v>40</v>
      </c>
      <c r="B15" s="9" t="s">
        <v>41</v>
      </c>
      <c r="C15" s="9" t="s">
        <v>25</v>
      </c>
      <c r="D15" s="10" t="s">
        <v>29</v>
      </c>
      <c r="E15" s="9" t="s">
        <v>33</v>
      </c>
      <c r="F15" s="9" t="s">
        <v>42</v>
      </c>
      <c r="G15" s="9" t="s">
        <v>33</v>
      </c>
      <c r="H15" s="16">
        <v>0</v>
      </c>
      <c r="I15" s="16"/>
      <c r="J15" s="16">
        <v>0</v>
      </c>
      <c r="K15" s="16"/>
      <c r="L15" s="16">
        <v>0</v>
      </c>
      <c r="M15" s="16"/>
      <c r="N15" s="16">
        <v>0</v>
      </c>
      <c r="O15" s="16"/>
      <c r="P15" s="16"/>
      <c r="Q15" s="16">
        <v>0</v>
      </c>
      <c r="R15" s="16" t="s">
        <v>33</v>
      </c>
      <c r="S15" s="16" t="s">
        <v>33</v>
      </c>
      <c r="T15" s="16" t="s">
        <v>33</v>
      </c>
      <c r="U15" s="2"/>
      <c r="V15" s="2"/>
    </row>
    <row r="16" spans="1:22" ht="12.75">
      <c r="A16" s="9" t="s">
        <v>43</v>
      </c>
      <c r="B16" s="9" t="s">
        <v>44</v>
      </c>
      <c r="C16" s="9" t="s">
        <v>25</v>
      </c>
      <c r="D16" s="10" t="s">
        <v>29</v>
      </c>
      <c r="E16" s="9" t="s">
        <v>33</v>
      </c>
      <c r="F16" s="9" t="s">
        <v>42</v>
      </c>
      <c r="G16" s="9" t="s">
        <v>33</v>
      </c>
      <c r="H16" s="16">
        <v>0</v>
      </c>
      <c r="I16" s="16"/>
      <c r="J16" s="16">
        <v>0</v>
      </c>
      <c r="K16" s="16"/>
      <c r="L16" s="16">
        <v>0</v>
      </c>
      <c r="M16" s="16"/>
      <c r="N16" s="16">
        <v>0</v>
      </c>
      <c r="O16" s="16"/>
      <c r="P16" s="16"/>
      <c r="Q16" s="16">
        <v>0</v>
      </c>
      <c r="R16" s="16" t="s">
        <v>33</v>
      </c>
      <c r="S16" s="16" t="s">
        <v>33</v>
      </c>
      <c r="T16" s="16" t="s">
        <v>33</v>
      </c>
      <c r="U16" s="2"/>
      <c r="V16" s="2"/>
    </row>
    <row r="17" spans="1:22" ht="88.5" customHeight="1">
      <c r="A17" s="9" t="s">
        <v>45</v>
      </c>
      <c r="B17" s="9" t="s">
        <v>46</v>
      </c>
      <c r="C17" s="9" t="s">
        <v>25</v>
      </c>
      <c r="D17" s="10" t="s">
        <v>29</v>
      </c>
      <c r="E17" s="9" t="s">
        <v>33</v>
      </c>
      <c r="F17" s="9" t="s">
        <v>42</v>
      </c>
      <c r="G17" s="9" t="s">
        <v>33</v>
      </c>
      <c r="H17" s="16">
        <v>0</v>
      </c>
      <c r="I17" s="16"/>
      <c r="J17" s="16">
        <v>0</v>
      </c>
      <c r="K17" s="16"/>
      <c r="L17" s="16">
        <v>0</v>
      </c>
      <c r="M17" s="16"/>
      <c r="N17" s="16">
        <v>0</v>
      </c>
      <c r="O17" s="16"/>
      <c r="P17" s="16"/>
      <c r="Q17" s="16">
        <v>0</v>
      </c>
      <c r="R17" s="16" t="s">
        <v>33</v>
      </c>
      <c r="S17" s="16" t="s">
        <v>33</v>
      </c>
      <c r="T17" s="16" t="s">
        <v>33</v>
      </c>
      <c r="U17" s="2"/>
      <c r="V17" s="2"/>
    </row>
    <row r="18" spans="1:22" ht="226.5" customHeight="1">
      <c r="A18" s="9" t="s">
        <v>47</v>
      </c>
      <c r="B18" s="18" t="s">
        <v>48</v>
      </c>
      <c r="C18" s="9" t="s">
        <v>25</v>
      </c>
      <c r="D18" s="10" t="s">
        <v>29</v>
      </c>
      <c r="E18" s="9" t="s">
        <v>33</v>
      </c>
      <c r="F18" s="9" t="s">
        <v>42</v>
      </c>
      <c r="G18" s="9" t="s">
        <v>33</v>
      </c>
      <c r="H18" s="16">
        <v>0</v>
      </c>
      <c r="I18" s="16"/>
      <c r="J18" s="16">
        <v>0</v>
      </c>
      <c r="K18" s="16"/>
      <c r="L18" s="16">
        <v>0</v>
      </c>
      <c r="M18" s="16"/>
      <c r="N18" s="16">
        <v>0</v>
      </c>
      <c r="O18" s="16"/>
      <c r="P18" s="16"/>
      <c r="Q18" s="16">
        <v>0</v>
      </c>
      <c r="R18" s="16" t="s">
        <v>33</v>
      </c>
      <c r="S18" s="16" t="s">
        <v>33</v>
      </c>
      <c r="T18" s="16" t="s">
        <v>33</v>
      </c>
      <c r="U18" s="2"/>
      <c r="V18" s="2"/>
    </row>
    <row r="19" spans="1:22" ht="12.75">
      <c r="A19" s="9" t="s">
        <v>49</v>
      </c>
      <c r="B19" s="9" t="s">
        <v>50</v>
      </c>
      <c r="C19" s="9" t="s">
        <v>25</v>
      </c>
      <c r="D19" s="10" t="s">
        <v>29</v>
      </c>
      <c r="E19" s="9" t="s">
        <v>33</v>
      </c>
      <c r="F19" s="9" t="s">
        <v>42</v>
      </c>
      <c r="G19" s="9" t="s">
        <v>33</v>
      </c>
      <c r="H19" s="16">
        <v>0</v>
      </c>
      <c r="I19" s="16"/>
      <c r="J19" s="16">
        <v>0</v>
      </c>
      <c r="K19" s="16"/>
      <c r="L19" s="16">
        <v>0</v>
      </c>
      <c r="M19" s="16"/>
      <c r="N19" s="16">
        <v>0</v>
      </c>
      <c r="O19" s="16"/>
      <c r="P19" s="16"/>
      <c r="Q19" s="16">
        <v>0</v>
      </c>
      <c r="R19" s="16" t="s">
        <v>33</v>
      </c>
      <c r="S19" s="16" t="s">
        <v>33</v>
      </c>
      <c r="T19" s="16" t="s">
        <v>33</v>
      </c>
      <c r="U19" s="2"/>
      <c r="V19" s="2"/>
    </row>
    <row r="20" spans="1:22" ht="12.75">
      <c r="A20" s="9" t="s">
        <v>51</v>
      </c>
      <c r="B20" s="9" t="s">
        <v>52</v>
      </c>
      <c r="C20" s="9" t="s">
        <v>25</v>
      </c>
      <c r="D20" s="10" t="s">
        <v>29</v>
      </c>
      <c r="E20" s="9" t="s">
        <v>33</v>
      </c>
      <c r="F20" s="9" t="s">
        <v>42</v>
      </c>
      <c r="G20" s="9" t="s">
        <v>33</v>
      </c>
      <c r="H20" s="16">
        <v>0</v>
      </c>
      <c r="I20" s="16"/>
      <c r="J20" s="16">
        <v>0</v>
      </c>
      <c r="K20" s="16"/>
      <c r="L20" s="16">
        <v>0</v>
      </c>
      <c r="M20" s="16"/>
      <c r="N20" s="16">
        <v>0</v>
      </c>
      <c r="O20" s="16"/>
      <c r="P20" s="16"/>
      <c r="Q20" s="16">
        <v>0</v>
      </c>
      <c r="R20" s="16" t="s">
        <v>33</v>
      </c>
      <c r="S20" s="16" t="s">
        <v>33</v>
      </c>
      <c r="T20" s="16" t="s">
        <v>33</v>
      </c>
      <c r="U20" s="2"/>
      <c r="V20" s="2"/>
    </row>
    <row r="21" spans="1:23" ht="12.75" customHeight="1">
      <c r="A21" s="8" t="s">
        <v>53</v>
      </c>
      <c r="B21" s="8" t="s">
        <v>54</v>
      </c>
      <c r="C21" s="9" t="s">
        <v>25</v>
      </c>
      <c r="D21" s="10" t="s">
        <v>26</v>
      </c>
      <c r="E21" s="9" t="s">
        <v>26</v>
      </c>
      <c r="F21" s="9" t="s">
        <v>55</v>
      </c>
      <c r="G21" s="9" t="s">
        <v>26</v>
      </c>
      <c r="H21" s="11">
        <f>H22+H23</f>
        <v>96075001.80000001</v>
      </c>
      <c r="I21" s="11">
        <f>I22+I23</f>
        <v>99.99999999999999</v>
      </c>
      <c r="J21" s="11">
        <f>J28+J41</f>
        <v>70307093.1</v>
      </c>
      <c r="K21" s="11">
        <f aca="true" t="shared" si="1" ref="K21:T21">K22+K23</f>
        <v>100</v>
      </c>
      <c r="L21" s="11">
        <f t="shared" si="1"/>
        <v>66397907.699999996</v>
      </c>
      <c r="M21" s="11">
        <f t="shared" si="1"/>
        <v>100</v>
      </c>
      <c r="N21" s="11">
        <f t="shared" si="1"/>
        <v>61006469.7</v>
      </c>
      <c r="O21" s="11">
        <f t="shared" si="1"/>
        <v>100</v>
      </c>
      <c r="P21" s="11">
        <f t="shared" si="1"/>
        <v>100</v>
      </c>
      <c r="Q21" s="11">
        <f t="shared" si="1"/>
        <v>54695813.599999994</v>
      </c>
      <c r="R21" s="11">
        <f t="shared" si="1"/>
        <v>88806361.9178448</v>
      </c>
      <c r="S21" s="11">
        <f t="shared" si="1"/>
        <v>91946327.73294291</v>
      </c>
      <c r="T21" s="11">
        <f t="shared" si="1"/>
        <v>98377431.9334313</v>
      </c>
      <c r="U21" s="19">
        <f>SUM(H21:T21)</f>
        <v>627612907.4842191</v>
      </c>
      <c r="V21" s="19">
        <f>H21+J21+L21+N21+Q21+R21+S21+T21</f>
        <v>627612407.484219</v>
      </c>
      <c r="W21" s="15"/>
    </row>
    <row r="22" spans="1:22" ht="12.75">
      <c r="A22" s="8"/>
      <c r="B22" s="8"/>
      <c r="C22" s="9" t="s">
        <v>28</v>
      </c>
      <c r="D22" s="10" t="s">
        <v>29</v>
      </c>
      <c r="E22" s="9" t="s">
        <v>26</v>
      </c>
      <c r="F22" s="9" t="s">
        <v>55</v>
      </c>
      <c r="G22" s="9" t="s">
        <v>26</v>
      </c>
      <c r="H22" s="16">
        <f>H41</f>
        <v>64835207.1</v>
      </c>
      <c r="I22" s="16">
        <f>(H22/H21)*100</f>
        <v>67.48395096048803</v>
      </c>
      <c r="J22" s="16">
        <v>38263121.2</v>
      </c>
      <c r="K22" s="16">
        <f>(J22/J21)*100</f>
        <v>54.42284627751166</v>
      </c>
      <c r="L22" s="16">
        <f>L41</f>
        <v>32984063.4</v>
      </c>
      <c r="M22" s="16">
        <f>(L22/L21)*100</f>
        <v>49.67635960613259</v>
      </c>
      <c r="N22" s="16">
        <f>N41</f>
        <v>27435854.8</v>
      </c>
      <c r="O22" s="16">
        <f>(N22/N21)*100</f>
        <v>44.972041383342</v>
      </c>
      <c r="P22" s="20">
        <f>(I22+K22+M22+O22)/4</f>
        <v>54.13879955686857</v>
      </c>
      <c r="Q22" s="16">
        <f>Q41</f>
        <v>21023957.8</v>
      </c>
      <c r="R22" s="16">
        <f>51005693.2614037-R145</f>
        <v>51001893.2614037</v>
      </c>
      <c r="S22" s="16">
        <f>52809046.9515404-S145</f>
        <v>52805246.9515404</v>
      </c>
      <c r="T22" s="16">
        <f>56502576.1727311-T145</f>
        <v>56498776.1727311</v>
      </c>
      <c r="U22" s="2"/>
      <c r="V22" s="2"/>
    </row>
    <row r="23" spans="1:22" ht="12.75">
      <c r="A23" s="8"/>
      <c r="B23" s="8"/>
      <c r="C23" s="9" t="s">
        <v>56</v>
      </c>
      <c r="D23" s="10">
        <v>100</v>
      </c>
      <c r="E23" s="9" t="s">
        <v>26</v>
      </c>
      <c r="F23" s="9" t="s">
        <v>55</v>
      </c>
      <c r="G23" s="9" t="s">
        <v>26</v>
      </c>
      <c r="H23" s="16">
        <f>H28</f>
        <v>31239794.700000003</v>
      </c>
      <c r="I23" s="16">
        <f>I24</f>
        <v>32.516049039511955</v>
      </c>
      <c r="J23" s="16">
        <v>32043971.9</v>
      </c>
      <c r="K23" s="16">
        <f>K24</f>
        <v>45.57715372248835</v>
      </c>
      <c r="L23" s="16">
        <f>L24</f>
        <v>33413844.299999997</v>
      </c>
      <c r="M23" s="16">
        <f>(L24/L21)*100</f>
        <v>50.32364039386741</v>
      </c>
      <c r="N23" s="16">
        <f>N24</f>
        <v>33570614.9</v>
      </c>
      <c r="O23" s="16">
        <f>O24</f>
        <v>55.02795861665799</v>
      </c>
      <c r="P23" s="20">
        <f>(I23+K23+M23+O23)/4</f>
        <v>45.86120044313142</v>
      </c>
      <c r="Q23" s="16">
        <f>Q24</f>
        <v>33671855.8</v>
      </c>
      <c r="R23" s="16">
        <v>37804468.6564411</v>
      </c>
      <c r="S23" s="16">
        <v>39141080.7814025</v>
      </c>
      <c r="T23" s="16">
        <v>41878655.7607002</v>
      </c>
      <c r="U23" s="2"/>
      <c r="V23" s="2"/>
    </row>
    <row r="24" spans="1:22" ht="12.75">
      <c r="A24" s="8"/>
      <c r="B24" s="8"/>
      <c r="C24" s="9" t="s">
        <v>34</v>
      </c>
      <c r="D24" s="10">
        <v>100</v>
      </c>
      <c r="E24" s="9" t="s">
        <v>26</v>
      </c>
      <c r="F24" s="9" t="s">
        <v>55</v>
      </c>
      <c r="G24" s="9" t="s">
        <v>26</v>
      </c>
      <c r="H24" s="16">
        <v>31239794.7</v>
      </c>
      <c r="I24" s="16">
        <f>(H24/H21)*100</f>
        <v>32.516049039511955</v>
      </c>
      <c r="J24" s="16">
        <v>32043971.9</v>
      </c>
      <c r="K24" s="16">
        <f>(J24/J21)*100</f>
        <v>45.57715372248835</v>
      </c>
      <c r="L24" s="16">
        <f>L28</f>
        <v>33413844.299999997</v>
      </c>
      <c r="M24" s="16">
        <f>M23</f>
        <v>50.32364039386741</v>
      </c>
      <c r="N24" s="16">
        <f>N28</f>
        <v>33570614.9</v>
      </c>
      <c r="O24" s="16">
        <f>(N24/N21)*100</f>
        <v>55.02795861665799</v>
      </c>
      <c r="P24" s="16">
        <f>P23</f>
        <v>45.86120044313142</v>
      </c>
      <c r="Q24" s="16">
        <f>Q28</f>
        <v>33671855.8</v>
      </c>
      <c r="R24" s="16">
        <f>R23</f>
        <v>37804468.6564411</v>
      </c>
      <c r="S24" s="16">
        <f>S23</f>
        <v>39141080.7814025</v>
      </c>
      <c r="T24" s="16">
        <f>T23</f>
        <v>41878655.7607002</v>
      </c>
      <c r="U24" s="2"/>
      <c r="V24" s="2"/>
    </row>
    <row r="25" spans="1:22" ht="12.75">
      <c r="A25" s="9" t="s">
        <v>57</v>
      </c>
      <c r="B25" s="9" t="s">
        <v>58</v>
      </c>
      <c r="C25" s="9" t="s">
        <v>25</v>
      </c>
      <c r="D25" s="10" t="s">
        <v>33</v>
      </c>
      <c r="E25" s="9" t="s">
        <v>33</v>
      </c>
      <c r="F25" s="9" t="s">
        <v>59</v>
      </c>
      <c r="G25" s="9" t="s">
        <v>33</v>
      </c>
      <c r="H25" s="16">
        <v>0</v>
      </c>
      <c r="I25" s="16"/>
      <c r="J25" s="16">
        <v>0</v>
      </c>
      <c r="K25" s="16"/>
      <c r="L25" s="16">
        <v>0</v>
      </c>
      <c r="M25" s="16"/>
      <c r="N25" s="16">
        <v>0</v>
      </c>
      <c r="O25" s="16"/>
      <c r="P25" s="16"/>
      <c r="Q25" s="16">
        <v>0</v>
      </c>
      <c r="R25" s="16" t="s">
        <v>33</v>
      </c>
      <c r="S25" s="16" t="s">
        <v>33</v>
      </c>
      <c r="T25" s="16" t="s">
        <v>33</v>
      </c>
      <c r="U25" s="2"/>
      <c r="V25" s="2"/>
    </row>
    <row r="26" spans="1:22" ht="12.75">
      <c r="A26" s="9" t="s">
        <v>60</v>
      </c>
      <c r="B26" s="9" t="s">
        <v>61</v>
      </c>
      <c r="C26" s="9" t="s">
        <v>25</v>
      </c>
      <c r="D26" s="10" t="s">
        <v>33</v>
      </c>
      <c r="E26" s="9" t="s">
        <v>33</v>
      </c>
      <c r="F26" s="9" t="s">
        <v>59</v>
      </c>
      <c r="G26" s="9" t="s">
        <v>33</v>
      </c>
      <c r="H26" s="16">
        <v>0</v>
      </c>
      <c r="I26" s="16"/>
      <c r="J26" s="16">
        <v>0</v>
      </c>
      <c r="K26" s="16"/>
      <c r="L26" s="16">
        <v>0</v>
      </c>
      <c r="M26" s="16"/>
      <c r="N26" s="16">
        <v>0</v>
      </c>
      <c r="O26" s="16"/>
      <c r="P26" s="16"/>
      <c r="Q26" s="16">
        <v>0</v>
      </c>
      <c r="R26" s="16" t="s">
        <v>33</v>
      </c>
      <c r="S26" s="16" t="s">
        <v>33</v>
      </c>
      <c r="T26" s="16" t="s">
        <v>33</v>
      </c>
      <c r="U26" s="2"/>
      <c r="V26" s="2"/>
    </row>
    <row r="27" spans="1:22" ht="12.75">
      <c r="A27" s="9" t="s">
        <v>62</v>
      </c>
      <c r="B27" s="9" t="s">
        <v>63</v>
      </c>
      <c r="C27" s="9" t="s">
        <v>25</v>
      </c>
      <c r="D27" s="10" t="s">
        <v>33</v>
      </c>
      <c r="E27" s="9" t="s">
        <v>33</v>
      </c>
      <c r="F27" s="9" t="s">
        <v>59</v>
      </c>
      <c r="G27" s="9" t="s">
        <v>33</v>
      </c>
      <c r="H27" s="16">
        <v>0</v>
      </c>
      <c r="I27" s="16"/>
      <c r="J27" s="16">
        <v>0</v>
      </c>
      <c r="K27" s="16"/>
      <c r="L27" s="16">
        <v>0</v>
      </c>
      <c r="M27" s="16"/>
      <c r="N27" s="16">
        <v>0</v>
      </c>
      <c r="O27" s="16"/>
      <c r="P27" s="16"/>
      <c r="Q27" s="16">
        <v>0</v>
      </c>
      <c r="R27" s="16" t="s">
        <v>33</v>
      </c>
      <c r="S27" s="16" t="s">
        <v>33</v>
      </c>
      <c r="T27" s="16" t="s">
        <v>33</v>
      </c>
      <c r="U27" s="2"/>
      <c r="V27" s="2"/>
    </row>
    <row r="28" spans="1:22" ht="16.5" customHeight="1">
      <c r="A28" s="21" t="s">
        <v>64</v>
      </c>
      <c r="B28" s="21" t="s">
        <v>65</v>
      </c>
      <c r="C28" s="9" t="s">
        <v>25</v>
      </c>
      <c r="D28" s="10">
        <v>100</v>
      </c>
      <c r="E28" s="10" t="s">
        <v>66</v>
      </c>
      <c r="F28" s="9" t="s">
        <v>55</v>
      </c>
      <c r="G28" s="9" t="s">
        <v>33</v>
      </c>
      <c r="H28" s="16">
        <f>H29+H30+H31+H32+H33+H34+H35+H36+H37+H38+H39+H40</f>
        <v>31239794.700000003</v>
      </c>
      <c r="I28" s="16"/>
      <c r="J28" s="16">
        <f>J29+J30+J31+J32+J33+J34+J35+J36+J37+J38+J39+J40</f>
        <v>32043971.899999995</v>
      </c>
      <c r="K28" s="16"/>
      <c r="L28" s="16">
        <f>L29+L30+L31+L32+L33+L34+L35+L36+L37+L38+L39+L40</f>
        <v>33413844.299999997</v>
      </c>
      <c r="M28" s="16"/>
      <c r="N28" s="16">
        <f>N29+N30+N31+N32+N33+N34+N35+N36+N37+N38+N39+N40</f>
        <v>33570614.9</v>
      </c>
      <c r="O28" s="16"/>
      <c r="P28" s="16"/>
      <c r="Q28" s="16">
        <f>Q29+Q30+Q31+Q32+Q33+Q34+Q35+Q36+Q37+Q38+Q39+Q40</f>
        <v>33671855.8</v>
      </c>
      <c r="R28" s="16" t="s">
        <v>33</v>
      </c>
      <c r="S28" s="16" t="s">
        <v>33</v>
      </c>
      <c r="T28" s="16" t="s">
        <v>33</v>
      </c>
      <c r="U28" s="2"/>
      <c r="V28" s="2"/>
    </row>
    <row r="29" spans="1:22" ht="15.75" customHeight="1">
      <c r="A29" s="21"/>
      <c r="B29" s="21"/>
      <c r="C29" s="21" t="s">
        <v>34</v>
      </c>
      <c r="D29" s="10" t="s">
        <v>67</v>
      </c>
      <c r="E29" s="10" t="s">
        <v>66</v>
      </c>
      <c r="F29" s="9" t="s">
        <v>68</v>
      </c>
      <c r="G29" s="9">
        <v>100</v>
      </c>
      <c r="H29" s="16">
        <v>606096.8</v>
      </c>
      <c r="I29" s="16"/>
      <c r="J29" s="16">
        <v>764602.7</v>
      </c>
      <c r="K29" s="16"/>
      <c r="L29" s="16">
        <v>722117.6</v>
      </c>
      <c r="M29" s="16">
        <v>742381.9</v>
      </c>
      <c r="N29" s="16">
        <v>742381.9</v>
      </c>
      <c r="O29" s="16">
        <v>722117.6</v>
      </c>
      <c r="P29" s="16">
        <v>742381.9</v>
      </c>
      <c r="Q29" s="16">
        <v>752655.9</v>
      </c>
      <c r="R29" s="16" t="s">
        <v>33</v>
      </c>
      <c r="S29" s="16" t="s">
        <v>33</v>
      </c>
      <c r="T29" s="16" t="s">
        <v>33</v>
      </c>
      <c r="U29" s="2"/>
      <c r="V29" s="2"/>
    </row>
    <row r="30" spans="1:22" ht="12.75">
      <c r="A30" s="21"/>
      <c r="B30" s="21"/>
      <c r="C30" s="21"/>
      <c r="D30" s="10" t="s">
        <v>67</v>
      </c>
      <c r="E30" s="10" t="s">
        <v>66</v>
      </c>
      <c r="F30" s="9" t="s">
        <v>69</v>
      </c>
      <c r="G30" s="9">
        <v>100</v>
      </c>
      <c r="H30" s="16">
        <v>17938723.5</v>
      </c>
      <c r="I30" s="16"/>
      <c r="J30" s="16">
        <v>18757217</v>
      </c>
      <c r="K30" s="16"/>
      <c r="L30" s="16">
        <v>18324658</v>
      </c>
      <c r="M30" s="16">
        <v>18444718.6</v>
      </c>
      <c r="N30" s="16">
        <v>18444718.6</v>
      </c>
      <c r="O30" s="16">
        <v>18324658</v>
      </c>
      <c r="P30" s="16">
        <v>18444718.6</v>
      </c>
      <c r="Q30" s="16">
        <v>16929546.2</v>
      </c>
      <c r="R30" s="16" t="s">
        <v>33</v>
      </c>
      <c r="S30" s="16" t="s">
        <v>33</v>
      </c>
      <c r="T30" s="16" t="s">
        <v>33</v>
      </c>
      <c r="U30" s="2"/>
      <c r="V30" s="2"/>
    </row>
    <row r="31" spans="1:22" ht="16.5" customHeight="1">
      <c r="A31" s="21"/>
      <c r="B31" s="21"/>
      <c r="C31" s="21"/>
      <c r="D31" s="10" t="s">
        <v>67</v>
      </c>
      <c r="E31" s="10" t="s">
        <v>66</v>
      </c>
      <c r="F31" s="9" t="s">
        <v>70</v>
      </c>
      <c r="G31" s="9">
        <v>100</v>
      </c>
      <c r="H31" s="16">
        <v>0</v>
      </c>
      <c r="I31" s="16"/>
      <c r="J31" s="16">
        <v>0</v>
      </c>
      <c r="K31" s="16"/>
      <c r="L31" s="16">
        <v>169754.4</v>
      </c>
      <c r="M31" s="16">
        <v>163463.5</v>
      </c>
      <c r="N31" s="16">
        <v>163463.5</v>
      </c>
      <c r="O31" s="16">
        <v>169754.4</v>
      </c>
      <c r="P31" s="16">
        <v>163463.5</v>
      </c>
      <c r="Q31" s="16">
        <v>164222</v>
      </c>
      <c r="R31" s="16"/>
      <c r="S31" s="16"/>
      <c r="T31" s="16"/>
      <c r="U31" s="2"/>
      <c r="V31" s="2"/>
    </row>
    <row r="32" spans="1:22" ht="12.75">
      <c r="A32" s="21"/>
      <c r="B32" s="21"/>
      <c r="C32" s="21"/>
      <c r="D32" s="10" t="s">
        <v>67</v>
      </c>
      <c r="E32" s="10" t="s">
        <v>66</v>
      </c>
      <c r="F32" s="9" t="s">
        <v>70</v>
      </c>
      <c r="G32" s="9">
        <v>200</v>
      </c>
      <c r="H32" s="16">
        <v>10533664.9</v>
      </c>
      <c r="I32" s="16"/>
      <c r="J32" s="16">
        <v>10027637.1</v>
      </c>
      <c r="K32" s="16"/>
      <c r="L32" s="16">
        <v>11718697.8</v>
      </c>
      <c r="M32" s="16">
        <v>11518236.9</v>
      </c>
      <c r="N32" s="16">
        <v>11518236.9</v>
      </c>
      <c r="O32" s="16">
        <v>11718697.8</v>
      </c>
      <c r="P32" s="16">
        <v>11518236.9</v>
      </c>
      <c r="Q32" s="16">
        <v>13386378.6</v>
      </c>
      <c r="R32" s="16" t="s">
        <v>33</v>
      </c>
      <c r="S32" s="16" t="s">
        <v>33</v>
      </c>
      <c r="T32" s="16" t="s">
        <v>33</v>
      </c>
      <c r="U32" s="2"/>
      <c r="V32" s="2"/>
    </row>
    <row r="33" spans="1:22" ht="12.75">
      <c r="A33" s="21"/>
      <c r="B33" s="21"/>
      <c r="C33" s="21"/>
      <c r="D33" s="10" t="s">
        <v>67</v>
      </c>
      <c r="E33" s="10" t="s">
        <v>66</v>
      </c>
      <c r="F33" s="9" t="s">
        <v>70</v>
      </c>
      <c r="G33" s="9">
        <v>800</v>
      </c>
      <c r="H33" s="16">
        <v>733186</v>
      </c>
      <c r="I33" s="16"/>
      <c r="J33" s="16">
        <v>728911.1</v>
      </c>
      <c r="K33" s="16"/>
      <c r="L33" s="16">
        <v>678678.7</v>
      </c>
      <c r="M33" s="16">
        <v>653287</v>
      </c>
      <c r="N33" s="16">
        <v>653287</v>
      </c>
      <c r="O33" s="16">
        <v>678678.7</v>
      </c>
      <c r="P33" s="16">
        <v>653287</v>
      </c>
      <c r="Q33" s="16">
        <v>630159.1</v>
      </c>
      <c r="R33" s="16" t="s">
        <v>33</v>
      </c>
      <c r="S33" s="16" t="s">
        <v>33</v>
      </c>
      <c r="T33" s="16" t="s">
        <v>33</v>
      </c>
      <c r="U33" s="2"/>
      <c r="V33" s="2"/>
    </row>
    <row r="34" spans="1:22" ht="12.75">
      <c r="A34" s="21"/>
      <c r="B34" s="21"/>
      <c r="C34" s="21"/>
      <c r="D34" s="10" t="s">
        <v>67</v>
      </c>
      <c r="E34" s="10" t="s">
        <v>66</v>
      </c>
      <c r="F34" s="9" t="s">
        <v>71</v>
      </c>
      <c r="G34" s="9">
        <v>100</v>
      </c>
      <c r="H34" s="16">
        <v>78463.2</v>
      </c>
      <c r="I34" s="16"/>
      <c r="J34" s="16">
        <v>81571.4</v>
      </c>
      <c r="K34" s="16"/>
      <c r="L34" s="16">
        <v>754329.9</v>
      </c>
      <c r="M34" s="16">
        <v>949812.5</v>
      </c>
      <c r="N34" s="16">
        <v>949812.5</v>
      </c>
      <c r="O34" s="16">
        <v>754329.9</v>
      </c>
      <c r="P34" s="16">
        <v>949812.5</v>
      </c>
      <c r="Q34" s="16">
        <v>949841.8</v>
      </c>
      <c r="R34" s="16" t="s">
        <v>33</v>
      </c>
      <c r="S34" s="16" t="s">
        <v>33</v>
      </c>
      <c r="T34" s="16" t="s">
        <v>33</v>
      </c>
      <c r="U34" s="2"/>
      <c r="V34" s="2"/>
    </row>
    <row r="35" spans="1:22" ht="12.75">
      <c r="A35" s="21"/>
      <c r="B35" s="21"/>
      <c r="C35" s="21"/>
      <c r="D35" s="10" t="s">
        <v>67</v>
      </c>
      <c r="E35" s="10" t="s">
        <v>66</v>
      </c>
      <c r="F35" s="9" t="s">
        <v>71</v>
      </c>
      <c r="G35" s="9">
        <v>200</v>
      </c>
      <c r="H35" s="16">
        <v>483948.7</v>
      </c>
      <c r="I35" s="16"/>
      <c r="J35" s="16">
        <v>754014.3999999999</v>
      </c>
      <c r="K35" s="16"/>
      <c r="L35" s="16">
        <v>753222.2</v>
      </c>
      <c r="M35" s="16">
        <v>753222.2</v>
      </c>
      <c r="N35" s="16">
        <v>753222.2</v>
      </c>
      <c r="O35" s="16">
        <v>753222.2</v>
      </c>
      <c r="P35" s="16">
        <v>753222.2</v>
      </c>
      <c r="Q35" s="16">
        <v>753222.2</v>
      </c>
      <c r="R35" s="16" t="s">
        <v>33</v>
      </c>
      <c r="S35" s="16" t="s">
        <v>33</v>
      </c>
      <c r="T35" s="16" t="s">
        <v>33</v>
      </c>
      <c r="U35" s="2"/>
      <c r="V35" s="2"/>
    </row>
    <row r="36" spans="1:22" ht="12.75">
      <c r="A36" s="21"/>
      <c r="B36" s="21"/>
      <c r="C36" s="21"/>
      <c r="D36" s="10" t="s">
        <v>67</v>
      </c>
      <c r="E36" s="10" t="s">
        <v>66</v>
      </c>
      <c r="F36" s="9" t="s">
        <v>71</v>
      </c>
      <c r="G36" s="9">
        <v>800</v>
      </c>
      <c r="H36" s="16">
        <v>180</v>
      </c>
      <c r="I36" s="16"/>
      <c r="J36" s="16">
        <v>973.8</v>
      </c>
      <c r="K36" s="16"/>
      <c r="L36" s="16">
        <v>2765.7</v>
      </c>
      <c r="M36" s="16">
        <v>2491.1</v>
      </c>
      <c r="N36" s="16">
        <v>2491.1</v>
      </c>
      <c r="O36" s="16">
        <v>2765.7</v>
      </c>
      <c r="P36" s="16">
        <v>2491.1</v>
      </c>
      <c r="Q36" s="16">
        <v>2492.5</v>
      </c>
      <c r="R36" s="16" t="s">
        <v>33</v>
      </c>
      <c r="S36" s="16" t="s">
        <v>33</v>
      </c>
      <c r="T36" s="16" t="s">
        <v>33</v>
      </c>
      <c r="U36" s="2"/>
      <c r="V36" s="2"/>
    </row>
    <row r="37" spans="1:22" ht="12.75">
      <c r="A37" s="21"/>
      <c r="B37" s="21"/>
      <c r="C37" s="21"/>
      <c r="D37" s="10" t="s">
        <v>67</v>
      </c>
      <c r="E37" s="10" t="s">
        <v>66</v>
      </c>
      <c r="F37" s="9" t="s">
        <v>72</v>
      </c>
      <c r="G37" s="9">
        <v>100</v>
      </c>
      <c r="H37" s="16">
        <v>2407</v>
      </c>
      <c r="I37" s="16"/>
      <c r="J37" s="16">
        <v>2500.1</v>
      </c>
      <c r="K37" s="16"/>
      <c r="L37" s="16">
        <v>2298.8</v>
      </c>
      <c r="M37" s="16">
        <v>2150.3</v>
      </c>
      <c r="N37" s="16">
        <v>2150.3</v>
      </c>
      <c r="O37" s="16">
        <v>2298.8</v>
      </c>
      <c r="P37" s="16">
        <v>2150.3</v>
      </c>
      <c r="Q37" s="16">
        <v>2038.9</v>
      </c>
      <c r="R37" s="16" t="s">
        <v>33</v>
      </c>
      <c r="S37" s="16" t="s">
        <v>33</v>
      </c>
      <c r="T37" s="16" t="s">
        <v>33</v>
      </c>
      <c r="U37" s="2"/>
      <c r="V37" s="2"/>
    </row>
    <row r="38" spans="1:22" ht="12.75">
      <c r="A38" s="21"/>
      <c r="B38" s="21"/>
      <c r="C38" s="21"/>
      <c r="D38" s="10" t="s">
        <v>67</v>
      </c>
      <c r="E38" s="10" t="s">
        <v>66</v>
      </c>
      <c r="F38" s="9" t="s">
        <v>73</v>
      </c>
      <c r="G38" s="9">
        <v>100</v>
      </c>
      <c r="H38" s="16">
        <v>3636.3</v>
      </c>
      <c r="I38" s="16"/>
      <c r="J38" s="16">
        <v>1358</v>
      </c>
      <c r="K38" s="16"/>
      <c r="L38" s="16">
        <v>1743</v>
      </c>
      <c r="M38" s="16">
        <v>1688</v>
      </c>
      <c r="N38" s="16">
        <v>1688</v>
      </c>
      <c r="O38" s="16">
        <v>1743</v>
      </c>
      <c r="P38" s="16">
        <v>1688</v>
      </c>
      <c r="Q38" s="16">
        <v>1368</v>
      </c>
      <c r="R38" s="16" t="s">
        <v>33</v>
      </c>
      <c r="S38" s="16" t="s">
        <v>33</v>
      </c>
      <c r="T38" s="16" t="s">
        <v>33</v>
      </c>
      <c r="U38" s="2"/>
      <c r="V38" s="2"/>
    </row>
    <row r="39" spans="1:22" ht="12.75">
      <c r="A39" s="21"/>
      <c r="B39" s="21"/>
      <c r="C39" s="21"/>
      <c r="D39" s="10" t="s">
        <v>67</v>
      </c>
      <c r="E39" s="10" t="s">
        <v>66</v>
      </c>
      <c r="F39" s="9" t="s">
        <v>74</v>
      </c>
      <c r="G39" s="9">
        <v>400</v>
      </c>
      <c r="H39" s="16">
        <v>776609.8</v>
      </c>
      <c r="I39" s="16"/>
      <c r="J39" s="16">
        <v>818321.3999999999</v>
      </c>
      <c r="K39" s="16"/>
      <c r="L39" s="16">
        <v>185123</v>
      </c>
      <c r="M39" s="16">
        <v>244891.5</v>
      </c>
      <c r="N39" s="16">
        <v>244891.5</v>
      </c>
      <c r="O39" s="16"/>
      <c r="P39" s="16"/>
      <c r="Q39" s="16">
        <v>0</v>
      </c>
      <c r="R39" s="16" t="s">
        <v>33</v>
      </c>
      <c r="S39" s="16" t="s">
        <v>33</v>
      </c>
      <c r="T39" s="16" t="s">
        <v>33</v>
      </c>
      <c r="U39" s="2"/>
      <c r="V39" s="2"/>
    </row>
    <row r="40" spans="1:22" ht="12.75">
      <c r="A40" s="21"/>
      <c r="B40" s="21"/>
      <c r="C40" s="21"/>
      <c r="D40" s="10" t="s">
        <v>67</v>
      </c>
      <c r="E40" s="10" t="s">
        <v>66</v>
      </c>
      <c r="F40" s="9" t="s">
        <v>75</v>
      </c>
      <c r="G40" s="9">
        <v>100</v>
      </c>
      <c r="H40" s="16">
        <v>82878.5</v>
      </c>
      <c r="I40" s="16"/>
      <c r="J40" s="16">
        <v>106864.9</v>
      </c>
      <c r="K40" s="16"/>
      <c r="L40" s="16">
        <v>100455.2</v>
      </c>
      <c r="M40" s="16">
        <v>94271.4</v>
      </c>
      <c r="N40" s="16">
        <v>94271.4</v>
      </c>
      <c r="O40" s="16">
        <v>100455.2</v>
      </c>
      <c r="P40" s="16">
        <v>94271.4</v>
      </c>
      <c r="Q40" s="16">
        <v>99930.6</v>
      </c>
      <c r="R40" s="16" t="s">
        <v>33</v>
      </c>
      <c r="S40" s="16" t="s">
        <v>33</v>
      </c>
      <c r="T40" s="16" t="s">
        <v>33</v>
      </c>
      <c r="U40" s="2"/>
      <c r="V40" s="2"/>
    </row>
    <row r="41" spans="1:22" ht="12.75" customHeight="1">
      <c r="A41" s="9" t="s">
        <v>76</v>
      </c>
      <c r="B41" s="9" t="s">
        <v>77</v>
      </c>
      <c r="C41" s="9" t="s">
        <v>25</v>
      </c>
      <c r="D41" s="10" t="s">
        <v>29</v>
      </c>
      <c r="E41" s="9" t="s">
        <v>33</v>
      </c>
      <c r="F41" s="9" t="s">
        <v>55</v>
      </c>
      <c r="G41" s="9" t="s">
        <v>33</v>
      </c>
      <c r="H41" s="16">
        <f>H42+H43+H44+H45+H46+H47+H48+H49</f>
        <v>64835207.1</v>
      </c>
      <c r="I41" s="16"/>
      <c r="J41" s="16">
        <f>J42+J43+J44+J45+J47+J49</f>
        <v>38263121.2</v>
      </c>
      <c r="K41" s="16"/>
      <c r="L41" s="16">
        <f>L42+L43+L44+L45+L47+L49</f>
        <v>32984063.4</v>
      </c>
      <c r="M41" s="16"/>
      <c r="N41" s="16">
        <f>N42+N43+N44+N45+N47+N49</f>
        <v>27435854.8</v>
      </c>
      <c r="O41" s="16"/>
      <c r="P41" s="16"/>
      <c r="Q41" s="16">
        <f>Q42+Q43+Q44+Q45+Q47+Q49</f>
        <v>21023957.8</v>
      </c>
      <c r="R41" s="16" t="s">
        <v>33</v>
      </c>
      <c r="S41" s="16" t="s">
        <v>33</v>
      </c>
      <c r="T41" s="16" t="s">
        <v>33</v>
      </c>
      <c r="U41" s="2"/>
      <c r="V41" s="2"/>
    </row>
    <row r="42" spans="1:22" ht="32.25" customHeight="1">
      <c r="A42" s="9"/>
      <c r="B42" s="9"/>
      <c r="C42" s="9" t="s">
        <v>28</v>
      </c>
      <c r="D42" s="10" t="s">
        <v>29</v>
      </c>
      <c r="E42" s="10" t="s">
        <v>78</v>
      </c>
      <c r="F42" s="9" t="s">
        <v>79</v>
      </c>
      <c r="G42" s="9">
        <v>800</v>
      </c>
      <c r="H42" s="16">
        <v>405000</v>
      </c>
      <c r="I42" s="16"/>
      <c r="J42" s="16">
        <v>384750</v>
      </c>
      <c r="K42" s="16"/>
      <c r="L42" s="16">
        <v>384750</v>
      </c>
      <c r="M42" s="16">
        <v>377055</v>
      </c>
      <c r="N42" s="16">
        <v>377055</v>
      </c>
      <c r="O42" s="16">
        <v>384750</v>
      </c>
      <c r="P42" s="16">
        <v>377055</v>
      </c>
      <c r="Q42" s="16">
        <v>359801.2</v>
      </c>
      <c r="R42" s="16" t="s">
        <v>33</v>
      </c>
      <c r="S42" s="16" t="s">
        <v>33</v>
      </c>
      <c r="T42" s="16" t="s">
        <v>33</v>
      </c>
      <c r="U42" s="2"/>
      <c r="V42" s="2"/>
    </row>
    <row r="43" spans="1:22" ht="12.75">
      <c r="A43" s="9"/>
      <c r="B43" s="9"/>
      <c r="C43" s="9"/>
      <c r="D43" s="10" t="s">
        <v>29</v>
      </c>
      <c r="E43" s="10" t="s">
        <v>80</v>
      </c>
      <c r="F43" s="9" t="s">
        <v>81</v>
      </c>
      <c r="G43" s="9">
        <v>800</v>
      </c>
      <c r="H43" s="16">
        <v>3677179.4</v>
      </c>
      <c r="I43" s="16"/>
      <c r="J43" s="16">
        <v>950000</v>
      </c>
      <c r="K43" s="16"/>
      <c r="L43" s="16">
        <v>950000</v>
      </c>
      <c r="M43" s="16">
        <v>931000</v>
      </c>
      <c r="N43" s="16">
        <v>931000</v>
      </c>
      <c r="O43" s="16">
        <v>950000</v>
      </c>
      <c r="P43" s="16">
        <v>931000</v>
      </c>
      <c r="Q43" s="16">
        <v>831272.1</v>
      </c>
      <c r="R43" s="16" t="s">
        <v>33</v>
      </c>
      <c r="S43" s="16" t="s">
        <v>33</v>
      </c>
      <c r="T43" s="16" t="s">
        <v>33</v>
      </c>
      <c r="U43" s="2"/>
      <c r="V43" s="2"/>
    </row>
    <row r="44" spans="1:22" ht="22.5" customHeight="1">
      <c r="A44" s="9"/>
      <c r="B44" s="9"/>
      <c r="C44" s="9"/>
      <c r="D44" s="10" t="s">
        <v>29</v>
      </c>
      <c r="E44" s="10" t="s">
        <v>80</v>
      </c>
      <c r="F44" s="9" t="s">
        <v>82</v>
      </c>
      <c r="G44" s="9">
        <v>800</v>
      </c>
      <c r="H44" s="16">
        <v>700000</v>
      </c>
      <c r="I44" s="16"/>
      <c r="J44" s="16">
        <v>665000</v>
      </c>
      <c r="K44" s="16"/>
      <c r="L44" s="16">
        <v>665000</v>
      </c>
      <c r="M44" s="16">
        <v>651700</v>
      </c>
      <c r="N44" s="16">
        <v>651700</v>
      </c>
      <c r="O44" s="16">
        <v>665000</v>
      </c>
      <c r="P44" s="16">
        <v>651700</v>
      </c>
      <c r="Q44" s="16">
        <v>581890.5</v>
      </c>
      <c r="R44" s="16" t="s">
        <v>33</v>
      </c>
      <c r="S44" s="16" t="s">
        <v>33</v>
      </c>
      <c r="T44" s="16" t="s">
        <v>33</v>
      </c>
      <c r="U44" s="2"/>
      <c r="V44" s="2"/>
    </row>
    <row r="45" spans="1:22" ht="12.75">
      <c r="A45" s="9"/>
      <c r="B45" s="9"/>
      <c r="C45" s="9"/>
      <c r="D45" s="10" t="s">
        <v>29</v>
      </c>
      <c r="E45" s="10" t="s">
        <v>83</v>
      </c>
      <c r="F45" s="9" t="s">
        <v>84</v>
      </c>
      <c r="G45" s="9">
        <v>300</v>
      </c>
      <c r="H45" s="16">
        <v>1000</v>
      </c>
      <c r="I45" s="16"/>
      <c r="J45" s="16">
        <v>3800</v>
      </c>
      <c r="K45" s="16"/>
      <c r="L45" s="16">
        <v>0</v>
      </c>
      <c r="M45" s="16"/>
      <c r="N45" s="16">
        <v>0</v>
      </c>
      <c r="O45" s="16"/>
      <c r="P45" s="16"/>
      <c r="Q45" s="16">
        <v>0</v>
      </c>
      <c r="R45" s="16" t="s">
        <v>33</v>
      </c>
      <c r="S45" s="16" t="s">
        <v>33</v>
      </c>
      <c r="T45" s="16" t="s">
        <v>33</v>
      </c>
      <c r="U45" s="2"/>
      <c r="V45" s="2"/>
    </row>
    <row r="46" spans="1:23" ht="12.75">
      <c r="A46" s="9"/>
      <c r="B46" s="9"/>
      <c r="C46" s="9"/>
      <c r="D46" s="10" t="s">
        <v>29</v>
      </c>
      <c r="E46" s="10" t="s">
        <v>83</v>
      </c>
      <c r="F46" s="9" t="s">
        <v>85</v>
      </c>
      <c r="G46" s="22">
        <v>851</v>
      </c>
      <c r="H46" s="16">
        <v>4956456.1</v>
      </c>
      <c r="I46" s="16"/>
      <c r="J46" s="16">
        <v>0</v>
      </c>
      <c r="K46" s="16"/>
      <c r="L46" s="16">
        <v>0</v>
      </c>
      <c r="M46" s="16"/>
      <c r="N46" s="16">
        <v>0</v>
      </c>
      <c r="O46" s="16"/>
      <c r="P46" s="16"/>
      <c r="Q46" s="16">
        <v>0</v>
      </c>
      <c r="R46" s="16" t="s">
        <v>33</v>
      </c>
      <c r="S46" s="16" t="s">
        <v>33</v>
      </c>
      <c r="T46" s="16" t="s">
        <v>33</v>
      </c>
      <c r="U46" s="2"/>
      <c r="V46" s="2"/>
      <c r="W46" s="23"/>
    </row>
    <row r="47" spans="1:22" ht="12.75">
      <c r="A47" s="9"/>
      <c r="B47" s="9"/>
      <c r="C47" s="9"/>
      <c r="D47" s="10" t="s">
        <v>29</v>
      </c>
      <c r="E47" s="10" t="s">
        <v>83</v>
      </c>
      <c r="F47" s="9" t="s">
        <v>84</v>
      </c>
      <c r="G47" s="9">
        <v>800</v>
      </c>
      <c r="H47" s="16">
        <v>47541571.6</v>
      </c>
      <c r="I47" s="16"/>
      <c r="J47" s="16">
        <v>34436964</v>
      </c>
      <c r="K47" s="16"/>
      <c r="L47" s="16">
        <v>30984313.4</v>
      </c>
      <c r="M47" s="16">
        <v>25476099.8</v>
      </c>
      <c r="N47" s="16">
        <v>25476099.8</v>
      </c>
      <c r="O47" s="16">
        <v>30984313.4</v>
      </c>
      <c r="P47" s="16">
        <v>25476099.8</v>
      </c>
      <c r="Q47" s="16">
        <v>19250994</v>
      </c>
      <c r="R47" s="16" t="s">
        <v>33</v>
      </c>
      <c r="S47" s="16" t="s">
        <v>33</v>
      </c>
      <c r="T47" s="16" t="s">
        <v>33</v>
      </c>
      <c r="U47" s="2"/>
      <c r="V47" s="2"/>
    </row>
    <row r="48" spans="1:23" ht="12.75">
      <c r="A48" s="9"/>
      <c r="B48" s="9"/>
      <c r="C48" s="9"/>
      <c r="D48" s="10" t="s">
        <v>29</v>
      </c>
      <c r="E48" s="10" t="s">
        <v>86</v>
      </c>
      <c r="F48" s="10" t="s">
        <v>85</v>
      </c>
      <c r="G48" s="22">
        <v>244</v>
      </c>
      <c r="H48" s="16">
        <v>7554000</v>
      </c>
      <c r="I48" s="16"/>
      <c r="J48" s="16">
        <v>0</v>
      </c>
      <c r="K48" s="16"/>
      <c r="L48" s="16">
        <v>0</v>
      </c>
      <c r="M48" s="16"/>
      <c r="N48" s="16">
        <v>0</v>
      </c>
      <c r="O48" s="16"/>
      <c r="P48" s="16"/>
      <c r="Q48" s="16">
        <v>0</v>
      </c>
      <c r="R48" s="16" t="s">
        <v>33</v>
      </c>
      <c r="S48" s="16" t="s">
        <v>33</v>
      </c>
      <c r="T48" s="16" t="s">
        <v>33</v>
      </c>
      <c r="U48" s="2"/>
      <c r="V48" s="2"/>
      <c r="W48" s="23"/>
    </row>
    <row r="49" spans="1:22" ht="12.75">
      <c r="A49" s="9"/>
      <c r="B49" s="9"/>
      <c r="C49" s="9"/>
      <c r="D49" s="10" t="s">
        <v>29</v>
      </c>
      <c r="E49" s="10" t="s">
        <v>86</v>
      </c>
      <c r="F49" s="9" t="s">
        <v>79</v>
      </c>
      <c r="G49" s="9">
        <v>800</v>
      </c>
      <c r="H49" s="16">
        <v>0</v>
      </c>
      <c r="I49" s="16"/>
      <c r="J49" s="16">
        <v>1822607.2</v>
      </c>
      <c r="K49" s="16"/>
      <c r="L49" s="16">
        <v>0</v>
      </c>
      <c r="M49" s="16"/>
      <c r="N49" s="16">
        <v>0</v>
      </c>
      <c r="O49" s="16"/>
      <c r="P49" s="16"/>
      <c r="Q49" s="16">
        <v>0</v>
      </c>
      <c r="R49" s="16" t="s">
        <v>33</v>
      </c>
      <c r="S49" s="16" t="s">
        <v>33</v>
      </c>
      <c r="T49" s="16" t="s">
        <v>33</v>
      </c>
      <c r="U49" s="2"/>
      <c r="V49" s="2"/>
    </row>
    <row r="50" spans="1:22" ht="12.75">
      <c r="A50" s="9" t="s">
        <v>87</v>
      </c>
      <c r="B50" s="9" t="s">
        <v>88</v>
      </c>
      <c r="C50" s="9" t="s">
        <v>25</v>
      </c>
      <c r="D50" s="10" t="s">
        <v>33</v>
      </c>
      <c r="E50" s="9" t="s">
        <v>33</v>
      </c>
      <c r="F50" s="9" t="s">
        <v>59</v>
      </c>
      <c r="G50" s="9" t="s">
        <v>33</v>
      </c>
      <c r="H50" s="16">
        <v>0</v>
      </c>
      <c r="I50" s="11"/>
      <c r="J50" s="16">
        <v>0</v>
      </c>
      <c r="K50" s="16"/>
      <c r="L50" s="16">
        <v>0</v>
      </c>
      <c r="M50" s="16"/>
      <c r="N50" s="16">
        <v>0</v>
      </c>
      <c r="O50" s="16"/>
      <c r="P50" s="16"/>
      <c r="Q50" s="16">
        <v>0</v>
      </c>
      <c r="R50" s="16" t="s">
        <v>33</v>
      </c>
      <c r="S50" s="16" t="s">
        <v>33</v>
      </c>
      <c r="T50" s="16" t="s">
        <v>33</v>
      </c>
      <c r="U50" s="2"/>
      <c r="V50" s="2"/>
    </row>
    <row r="51" spans="1:23" ht="12.75">
      <c r="A51" s="9" t="s">
        <v>89</v>
      </c>
      <c r="B51" s="9" t="s">
        <v>90</v>
      </c>
      <c r="C51" s="9" t="s">
        <v>25</v>
      </c>
      <c r="D51" s="10" t="s">
        <v>33</v>
      </c>
      <c r="E51" s="9" t="s">
        <v>33</v>
      </c>
      <c r="F51" s="22" t="s">
        <v>59</v>
      </c>
      <c r="G51" s="9" t="s">
        <v>33</v>
      </c>
      <c r="H51" s="16">
        <v>0</v>
      </c>
      <c r="I51" s="16"/>
      <c r="J51" s="16">
        <v>0</v>
      </c>
      <c r="K51" s="16"/>
      <c r="L51" s="16">
        <v>0</v>
      </c>
      <c r="M51" s="16"/>
      <c r="N51" s="16">
        <v>0</v>
      </c>
      <c r="O51" s="16"/>
      <c r="P51" s="16"/>
      <c r="Q51" s="16">
        <v>0</v>
      </c>
      <c r="R51" s="16" t="s">
        <v>33</v>
      </c>
      <c r="S51" s="16" t="s">
        <v>33</v>
      </c>
      <c r="T51" s="16" t="s">
        <v>33</v>
      </c>
      <c r="U51" s="2"/>
      <c r="V51" s="2"/>
      <c r="W51" s="24"/>
    </row>
    <row r="52" spans="1:22" ht="12.75" customHeight="1">
      <c r="A52" s="8" t="s">
        <v>91</v>
      </c>
      <c r="B52" s="8" t="s">
        <v>92</v>
      </c>
      <c r="C52" s="9" t="s">
        <v>25</v>
      </c>
      <c r="D52" s="10" t="s">
        <v>26</v>
      </c>
      <c r="E52" s="9" t="s">
        <v>26</v>
      </c>
      <c r="F52" s="9" t="s">
        <v>93</v>
      </c>
      <c r="G52" s="9" t="s">
        <v>26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25">
        <f>SUM(H52:T52)</f>
        <v>0</v>
      </c>
      <c r="V52" s="19">
        <f>H52+J52+L52+N52+Q52+R52+S52+T52</f>
        <v>0</v>
      </c>
    </row>
    <row r="53" spans="1:22" ht="12.75">
      <c r="A53" s="8"/>
      <c r="B53" s="8"/>
      <c r="C53" s="9" t="s">
        <v>28</v>
      </c>
      <c r="D53" s="10" t="s">
        <v>29</v>
      </c>
      <c r="E53" s="9" t="s">
        <v>26</v>
      </c>
      <c r="F53" s="9" t="s">
        <v>93</v>
      </c>
      <c r="G53" s="9" t="s">
        <v>26</v>
      </c>
      <c r="H53" s="16">
        <v>0</v>
      </c>
      <c r="I53" s="16"/>
      <c r="J53" s="16">
        <v>0</v>
      </c>
      <c r="K53" s="16"/>
      <c r="L53" s="16">
        <v>0</v>
      </c>
      <c r="M53" s="16"/>
      <c r="N53" s="16">
        <v>0</v>
      </c>
      <c r="O53" s="16"/>
      <c r="P53" s="16"/>
      <c r="Q53" s="16">
        <v>0</v>
      </c>
      <c r="R53" s="16">
        <v>0</v>
      </c>
      <c r="S53" s="16">
        <v>0</v>
      </c>
      <c r="T53" s="16">
        <v>0</v>
      </c>
      <c r="U53" s="2"/>
      <c r="V53" s="2"/>
    </row>
    <row r="54" spans="1:22" ht="12.75">
      <c r="A54" s="9" t="s">
        <v>94</v>
      </c>
      <c r="B54" s="9" t="s">
        <v>95</v>
      </c>
      <c r="C54" s="9" t="s">
        <v>25</v>
      </c>
      <c r="D54" s="10" t="s">
        <v>33</v>
      </c>
      <c r="E54" s="9" t="s">
        <v>33</v>
      </c>
      <c r="F54" s="9" t="s">
        <v>96</v>
      </c>
      <c r="G54" s="9" t="s">
        <v>33</v>
      </c>
      <c r="H54" s="11">
        <v>0</v>
      </c>
      <c r="I54" s="11"/>
      <c r="J54" s="16">
        <v>0</v>
      </c>
      <c r="K54" s="16"/>
      <c r="L54" s="16">
        <v>0</v>
      </c>
      <c r="M54" s="16"/>
      <c r="N54" s="16">
        <v>0</v>
      </c>
      <c r="O54" s="16"/>
      <c r="P54" s="16"/>
      <c r="Q54" s="16">
        <v>0</v>
      </c>
      <c r="R54" s="16" t="s">
        <v>33</v>
      </c>
      <c r="S54" s="16" t="s">
        <v>33</v>
      </c>
      <c r="T54" s="16" t="s">
        <v>33</v>
      </c>
      <c r="U54" s="2"/>
      <c r="V54" s="2"/>
    </row>
    <row r="55" spans="1:22" ht="12.75">
      <c r="A55" s="9" t="s">
        <v>97</v>
      </c>
      <c r="B55" s="9" t="s">
        <v>98</v>
      </c>
      <c r="C55" s="9" t="s">
        <v>25</v>
      </c>
      <c r="D55" s="10" t="s">
        <v>33</v>
      </c>
      <c r="E55" s="9" t="s">
        <v>33</v>
      </c>
      <c r="F55" s="9" t="s">
        <v>96</v>
      </c>
      <c r="G55" s="9" t="s">
        <v>33</v>
      </c>
      <c r="H55" s="11">
        <v>0</v>
      </c>
      <c r="I55" s="11"/>
      <c r="J55" s="16">
        <v>0</v>
      </c>
      <c r="K55" s="16"/>
      <c r="L55" s="16">
        <v>0</v>
      </c>
      <c r="M55" s="16"/>
      <c r="N55" s="16">
        <v>0</v>
      </c>
      <c r="O55" s="16"/>
      <c r="P55" s="16"/>
      <c r="Q55" s="16">
        <v>0</v>
      </c>
      <c r="R55" s="16" t="s">
        <v>33</v>
      </c>
      <c r="S55" s="16" t="s">
        <v>33</v>
      </c>
      <c r="T55" s="16" t="s">
        <v>33</v>
      </c>
      <c r="U55" s="2"/>
      <c r="V55" s="2"/>
    </row>
    <row r="56" spans="1:22" ht="12.75">
      <c r="A56" s="9" t="s">
        <v>99</v>
      </c>
      <c r="B56" s="9" t="s">
        <v>100</v>
      </c>
      <c r="C56" s="9" t="s">
        <v>25</v>
      </c>
      <c r="D56" s="10" t="s">
        <v>33</v>
      </c>
      <c r="E56" s="9" t="s">
        <v>33</v>
      </c>
      <c r="F56" s="9" t="s">
        <v>96</v>
      </c>
      <c r="G56" s="9" t="s">
        <v>33</v>
      </c>
      <c r="H56" s="11">
        <v>0</v>
      </c>
      <c r="I56" s="11"/>
      <c r="J56" s="16">
        <v>0</v>
      </c>
      <c r="K56" s="16"/>
      <c r="L56" s="16">
        <v>0</v>
      </c>
      <c r="M56" s="16"/>
      <c r="N56" s="16">
        <v>0</v>
      </c>
      <c r="O56" s="16"/>
      <c r="P56" s="16"/>
      <c r="Q56" s="16">
        <v>0</v>
      </c>
      <c r="R56" s="16" t="s">
        <v>33</v>
      </c>
      <c r="S56" s="16" t="s">
        <v>33</v>
      </c>
      <c r="T56" s="16" t="s">
        <v>33</v>
      </c>
      <c r="U56" s="2"/>
      <c r="V56" s="2"/>
    </row>
    <row r="57" spans="1:22" ht="12.75" customHeight="1">
      <c r="A57" s="8" t="s">
        <v>101</v>
      </c>
      <c r="B57" s="8" t="s">
        <v>102</v>
      </c>
      <c r="C57" s="9" t="s">
        <v>25</v>
      </c>
      <c r="D57" s="10" t="s">
        <v>26</v>
      </c>
      <c r="E57" s="9" t="s">
        <v>26</v>
      </c>
      <c r="F57" s="9" t="s">
        <v>103</v>
      </c>
      <c r="G57" s="9" t="s">
        <v>26</v>
      </c>
      <c r="H57" s="11">
        <v>3186969.5</v>
      </c>
      <c r="I57" s="11"/>
      <c r="J57" s="11">
        <v>3024743.8</v>
      </c>
      <c r="K57" s="11"/>
      <c r="L57" s="11">
        <f>L60</f>
        <v>3395827.3999999994</v>
      </c>
      <c r="M57" s="11"/>
      <c r="N57" s="11">
        <f>N60</f>
        <v>3503590.7</v>
      </c>
      <c r="O57" s="11"/>
      <c r="P57" s="11"/>
      <c r="Q57" s="11">
        <f>Q60</f>
        <v>3075134.5</v>
      </c>
      <c r="R57" s="11">
        <v>2908027.39414458</v>
      </c>
      <c r="S57" s="11">
        <v>3033217.23341675</v>
      </c>
      <c r="T57" s="11">
        <v>3164450.98147769</v>
      </c>
      <c r="U57" s="26">
        <f>SUM(H57:T57)</f>
        <v>25291961.50903902</v>
      </c>
      <c r="V57" s="19">
        <f>H57+J57+L57+N57+Q57+R57+S57+T57</f>
        <v>25291961.50903902</v>
      </c>
    </row>
    <row r="58" spans="1:22" ht="12.75">
      <c r="A58" s="8"/>
      <c r="B58" s="8"/>
      <c r="C58" s="9"/>
      <c r="D58" s="10"/>
      <c r="E58" s="9"/>
      <c r="F58" s="9"/>
      <c r="G58" s="9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6"/>
      <c r="V58" s="2"/>
    </row>
    <row r="59" spans="1:22" ht="12.75">
      <c r="A59" s="8"/>
      <c r="B59" s="8"/>
      <c r="C59" s="9" t="s">
        <v>28</v>
      </c>
      <c r="D59" s="10" t="s">
        <v>29</v>
      </c>
      <c r="E59" s="9" t="s">
        <v>33</v>
      </c>
      <c r="F59" s="9" t="s">
        <v>103</v>
      </c>
      <c r="G59" s="9" t="s">
        <v>33</v>
      </c>
      <c r="H59" s="16">
        <v>0</v>
      </c>
      <c r="I59" s="16"/>
      <c r="J59" s="16">
        <v>0</v>
      </c>
      <c r="K59" s="16"/>
      <c r="L59" s="16">
        <v>0</v>
      </c>
      <c r="M59" s="16"/>
      <c r="N59" s="16">
        <v>0</v>
      </c>
      <c r="O59" s="16"/>
      <c r="P59" s="16"/>
      <c r="Q59" s="16">
        <v>0</v>
      </c>
      <c r="R59" s="16">
        <v>0</v>
      </c>
      <c r="S59" s="16">
        <v>0</v>
      </c>
      <c r="T59" s="16">
        <v>0</v>
      </c>
      <c r="U59" s="27"/>
      <c r="V59" s="2"/>
    </row>
    <row r="60" spans="1:22" ht="12.75">
      <c r="A60" s="8"/>
      <c r="B60" s="8"/>
      <c r="C60" s="9" t="s">
        <v>56</v>
      </c>
      <c r="D60" s="10" t="s">
        <v>33</v>
      </c>
      <c r="E60" s="9" t="s">
        <v>33</v>
      </c>
      <c r="F60" s="9" t="s">
        <v>103</v>
      </c>
      <c r="G60" s="9" t="s">
        <v>33</v>
      </c>
      <c r="H60" s="16">
        <f>H61</f>
        <v>3186969.5</v>
      </c>
      <c r="I60" s="16"/>
      <c r="J60" s="16">
        <f>J61</f>
        <v>3024743.8</v>
      </c>
      <c r="K60" s="16"/>
      <c r="L60" s="16">
        <f>L61</f>
        <v>3395827.3999999994</v>
      </c>
      <c r="M60" s="16"/>
      <c r="N60" s="16">
        <f>N61</f>
        <v>3503590.7</v>
      </c>
      <c r="O60" s="16"/>
      <c r="P60" s="16"/>
      <c r="Q60" s="16">
        <f>Q61</f>
        <v>3075134.5</v>
      </c>
      <c r="R60" s="16">
        <f>R61</f>
        <v>2908027.39414458</v>
      </c>
      <c r="S60" s="16">
        <f>S61</f>
        <v>3033217.23341675</v>
      </c>
      <c r="T60" s="16">
        <f>T61</f>
        <v>3164450.98147769</v>
      </c>
      <c r="U60" s="27"/>
      <c r="V60" s="2"/>
    </row>
    <row r="61" spans="1:22" ht="12.75">
      <c r="A61" s="8"/>
      <c r="B61" s="8"/>
      <c r="C61" s="9" t="s">
        <v>35</v>
      </c>
      <c r="D61" s="10">
        <v>151</v>
      </c>
      <c r="E61" s="9" t="s">
        <v>26</v>
      </c>
      <c r="F61" s="9" t="s">
        <v>103</v>
      </c>
      <c r="G61" s="9" t="s">
        <v>26</v>
      </c>
      <c r="H61" s="16">
        <v>3186969.5</v>
      </c>
      <c r="I61" s="16"/>
      <c r="J61" s="16">
        <v>3024743.8</v>
      </c>
      <c r="K61" s="16"/>
      <c r="L61" s="16">
        <f>L65</f>
        <v>3395827.3999999994</v>
      </c>
      <c r="M61" s="16"/>
      <c r="N61" s="16">
        <f>N65</f>
        <v>3503590.7</v>
      </c>
      <c r="O61" s="16"/>
      <c r="P61" s="16"/>
      <c r="Q61" s="16">
        <f>Q65</f>
        <v>3075134.5</v>
      </c>
      <c r="R61" s="16">
        <f>R57</f>
        <v>2908027.39414458</v>
      </c>
      <c r="S61" s="16">
        <f>S57</f>
        <v>3033217.23341675</v>
      </c>
      <c r="T61" s="16">
        <f>T57</f>
        <v>3164450.98147769</v>
      </c>
      <c r="U61" s="2"/>
      <c r="V61" s="2"/>
    </row>
    <row r="62" spans="1:22" ht="111" customHeight="1">
      <c r="A62" s="9" t="s">
        <v>104</v>
      </c>
      <c r="B62" s="9" t="s">
        <v>105</v>
      </c>
      <c r="C62" s="9" t="s">
        <v>25</v>
      </c>
      <c r="D62" s="10" t="s">
        <v>33</v>
      </c>
      <c r="E62" s="9" t="s">
        <v>33</v>
      </c>
      <c r="F62" s="9" t="s">
        <v>106</v>
      </c>
      <c r="G62" s="9" t="s">
        <v>33</v>
      </c>
      <c r="H62" s="16">
        <v>0</v>
      </c>
      <c r="I62" s="16"/>
      <c r="J62" s="16">
        <v>0</v>
      </c>
      <c r="K62" s="16"/>
      <c r="L62" s="16">
        <v>0</v>
      </c>
      <c r="M62" s="16"/>
      <c r="N62" s="16">
        <v>0</v>
      </c>
      <c r="O62" s="16"/>
      <c r="P62" s="16"/>
      <c r="Q62" s="16">
        <v>0</v>
      </c>
      <c r="R62" s="16" t="s">
        <v>33</v>
      </c>
      <c r="S62" s="16" t="s">
        <v>33</v>
      </c>
      <c r="T62" s="16" t="s">
        <v>33</v>
      </c>
      <c r="U62" s="2"/>
      <c r="V62" s="2"/>
    </row>
    <row r="63" spans="1:22" ht="12.75">
      <c r="A63" s="9" t="s">
        <v>107</v>
      </c>
      <c r="B63" s="9" t="s">
        <v>108</v>
      </c>
      <c r="C63" s="9" t="s">
        <v>25</v>
      </c>
      <c r="D63" s="10" t="s">
        <v>33</v>
      </c>
      <c r="E63" s="9" t="s">
        <v>33</v>
      </c>
      <c r="F63" s="9" t="s">
        <v>106</v>
      </c>
      <c r="G63" s="9" t="s">
        <v>33</v>
      </c>
      <c r="H63" s="16">
        <v>0</v>
      </c>
      <c r="I63" s="16"/>
      <c r="J63" s="16">
        <v>0</v>
      </c>
      <c r="K63" s="16"/>
      <c r="L63" s="16">
        <v>0</v>
      </c>
      <c r="M63" s="16"/>
      <c r="N63" s="16">
        <v>0</v>
      </c>
      <c r="O63" s="16"/>
      <c r="P63" s="16"/>
      <c r="Q63" s="16">
        <v>0</v>
      </c>
      <c r="R63" s="16" t="s">
        <v>33</v>
      </c>
      <c r="S63" s="16" t="s">
        <v>33</v>
      </c>
      <c r="T63" s="16" t="s">
        <v>33</v>
      </c>
      <c r="U63" s="2"/>
      <c r="V63" s="2"/>
    </row>
    <row r="64" spans="1:23" ht="12.75">
      <c r="A64" s="9" t="s">
        <v>109</v>
      </c>
      <c r="B64" s="9" t="s">
        <v>110</v>
      </c>
      <c r="C64" s="9" t="s">
        <v>25</v>
      </c>
      <c r="D64" s="10" t="s">
        <v>33</v>
      </c>
      <c r="E64" s="9" t="s">
        <v>33</v>
      </c>
      <c r="F64" s="9" t="s">
        <v>106</v>
      </c>
      <c r="G64" s="9" t="s">
        <v>33</v>
      </c>
      <c r="H64" s="16">
        <v>0</v>
      </c>
      <c r="I64" s="16"/>
      <c r="J64" s="16">
        <v>0</v>
      </c>
      <c r="K64" s="16"/>
      <c r="L64" s="16">
        <v>0</v>
      </c>
      <c r="M64" s="16"/>
      <c r="N64" s="16">
        <v>0</v>
      </c>
      <c r="O64" s="16"/>
      <c r="P64" s="16"/>
      <c r="Q64" s="16">
        <v>0</v>
      </c>
      <c r="R64" s="16" t="s">
        <v>33</v>
      </c>
      <c r="S64" s="16" t="s">
        <v>33</v>
      </c>
      <c r="T64" s="16" t="s">
        <v>33</v>
      </c>
      <c r="U64" s="2"/>
      <c r="V64" s="2"/>
      <c r="W64" s="28"/>
    </row>
    <row r="65" spans="1:23" ht="22.5" customHeight="1">
      <c r="A65" s="9" t="s">
        <v>111</v>
      </c>
      <c r="B65" s="9" t="s">
        <v>112</v>
      </c>
      <c r="C65" s="9" t="s">
        <v>25</v>
      </c>
      <c r="D65" s="10" t="s">
        <v>113</v>
      </c>
      <c r="E65" s="10" t="s">
        <v>66</v>
      </c>
      <c r="F65" s="9" t="s">
        <v>103</v>
      </c>
      <c r="G65" s="9" t="s">
        <v>33</v>
      </c>
      <c r="H65" s="16">
        <f>H66+H67+H68+H69+H70+H71+H72+H73+H74</f>
        <v>3186969.5000000005</v>
      </c>
      <c r="I65" s="16"/>
      <c r="J65" s="16">
        <f>J66+J67+J68+J69+J70+J71+J72+J73+J74</f>
        <v>3024743.8</v>
      </c>
      <c r="K65" s="16"/>
      <c r="L65" s="16">
        <f>L66+L67+L68+L69+L70+L71+L72+L73+L74</f>
        <v>3395827.3999999994</v>
      </c>
      <c r="M65" s="16"/>
      <c r="N65" s="16">
        <f>N66+N67+N68+N69+N70+N71+N72+N73+N74</f>
        <v>3503590.7</v>
      </c>
      <c r="O65" s="16"/>
      <c r="P65" s="16"/>
      <c r="Q65" s="16">
        <f>Q66+Q67+Q68+Q69+Q70+Q71+Q72+Q73+Q74</f>
        <v>3075134.5</v>
      </c>
      <c r="R65" s="16" t="s">
        <v>33</v>
      </c>
      <c r="S65" s="16" t="s">
        <v>33</v>
      </c>
      <c r="T65" s="16" t="s">
        <v>33</v>
      </c>
      <c r="U65" s="2"/>
      <c r="V65" s="2"/>
      <c r="W65" s="28"/>
    </row>
    <row r="66" spans="1:23" ht="21.75" customHeight="1">
      <c r="A66" s="9"/>
      <c r="B66" s="9"/>
      <c r="C66" s="9" t="s">
        <v>35</v>
      </c>
      <c r="D66" s="10" t="s">
        <v>113</v>
      </c>
      <c r="E66" s="10" t="s">
        <v>66</v>
      </c>
      <c r="F66" s="9" t="s">
        <v>114</v>
      </c>
      <c r="G66" s="9">
        <v>100</v>
      </c>
      <c r="H66" s="16">
        <v>209801</v>
      </c>
      <c r="I66" s="16"/>
      <c r="J66" s="16">
        <v>321062.9</v>
      </c>
      <c r="K66" s="16"/>
      <c r="L66" s="16">
        <v>321084.8</v>
      </c>
      <c r="M66" s="16">
        <v>327467.1</v>
      </c>
      <c r="N66" s="16">
        <v>327467.1</v>
      </c>
      <c r="O66" s="16">
        <v>321084.8</v>
      </c>
      <c r="P66" s="16">
        <v>327467.1</v>
      </c>
      <c r="Q66" s="16">
        <v>294475.7</v>
      </c>
      <c r="R66" s="16" t="s">
        <v>33</v>
      </c>
      <c r="S66" s="16" t="s">
        <v>33</v>
      </c>
      <c r="T66" s="16" t="s">
        <v>33</v>
      </c>
      <c r="U66" s="2"/>
      <c r="V66" s="2"/>
      <c r="W66" s="28"/>
    </row>
    <row r="67" spans="1:23" ht="12.75">
      <c r="A67" s="9"/>
      <c r="B67" s="9"/>
      <c r="C67" s="9"/>
      <c r="D67" s="10" t="s">
        <v>113</v>
      </c>
      <c r="E67" s="10" t="s">
        <v>66</v>
      </c>
      <c r="F67" s="9" t="s">
        <v>115</v>
      </c>
      <c r="G67" s="9">
        <v>100</v>
      </c>
      <c r="H67" s="16">
        <v>2020899.7</v>
      </c>
      <c r="I67" s="16"/>
      <c r="J67" s="16">
        <v>2038596.1</v>
      </c>
      <c r="K67" s="16"/>
      <c r="L67" s="16">
        <v>1857060.1</v>
      </c>
      <c r="M67" s="16">
        <v>1894192.1</v>
      </c>
      <c r="N67" s="16">
        <v>1894192.1</v>
      </c>
      <c r="O67" s="16">
        <v>1857060.1</v>
      </c>
      <c r="P67" s="16">
        <v>1894192.1</v>
      </c>
      <c r="Q67" s="16">
        <v>1736063</v>
      </c>
      <c r="R67" s="16" t="s">
        <v>33</v>
      </c>
      <c r="S67" s="16" t="s">
        <v>33</v>
      </c>
      <c r="T67" s="16" t="s">
        <v>33</v>
      </c>
      <c r="U67" s="2"/>
      <c r="V67" s="2"/>
      <c r="W67" s="28"/>
    </row>
    <row r="68" spans="1:23" ht="12.75">
      <c r="A68" s="9"/>
      <c r="B68" s="9"/>
      <c r="C68" s="9"/>
      <c r="D68" s="10" t="s">
        <v>113</v>
      </c>
      <c r="E68" s="10" t="s">
        <v>66</v>
      </c>
      <c r="F68" s="9" t="s">
        <v>116</v>
      </c>
      <c r="G68" s="9">
        <v>200</v>
      </c>
      <c r="H68" s="16">
        <v>927971</v>
      </c>
      <c r="I68" s="16"/>
      <c r="J68" s="16">
        <v>638771.3</v>
      </c>
      <c r="K68" s="16"/>
      <c r="L68" s="16">
        <v>987852.2</v>
      </c>
      <c r="M68" s="16">
        <v>1052103</v>
      </c>
      <c r="N68" s="16">
        <v>1052103</v>
      </c>
      <c r="O68" s="16">
        <v>987852.2</v>
      </c>
      <c r="P68" s="16">
        <v>1052103</v>
      </c>
      <c r="Q68" s="16">
        <v>867370.5</v>
      </c>
      <c r="R68" s="16" t="s">
        <v>33</v>
      </c>
      <c r="S68" s="16" t="s">
        <v>33</v>
      </c>
      <c r="T68" s="16" t="s">
        <v>33</v>
      </c>
      <c r="U68" s="2"/>
      <c r="V68" s="2"/>
      <c r="W68" s="28"/>
    </row>
    <row r="69" spans="1:23" ht="12.75">
      <c r="A69" s="9"/>
      <c r="B69" s="9"/>
      <c r="C69" s="9"/>
      <c r="D69" s="10">
        <v>151</v>
      </c>
      <c r="E69" s="10" t="s">
        <v>66</v>
      </c>
      <c r="F69" s="10" t="s">
        <v>117</v>
      </c>
      <c r="G69" s="9">
        <v>200</v>
      </c>
      <c r="H69" s="16">
        <v>2491.7</v>
      </c>
      <c r="I69" s="16"/>
      <c r="J69" s="16">
        <v>0</v>
      </c>
      <c r="K69" s="16"/>
      <c r="L69" s="16">
        <v>0</v>
      </c>
      <c r="M69" s="16"/>
      <c r="N69" s="16">
        <v>0</v>
      </c>
      <c r="O69" s="16"/>
      <c r="P69" s="16"/>
      <c r="Q69" s="16">
        <v>0</v>
      </c>
      <c r="R69" s="16" t="s">
        <v>33</v>
      </c>
      <c r="S69" s="16" t="s">
        <v>33</v>
      </c>
      <c r="T69" s="16" t="s">
        <v>33</v>
      </c>
      <c r="U69" s="2"/>
      <c r="V69" s="2"/>
      <c r="W69" s="28"/>
    </row>
    <row r="70" spans="1:23" ht="12.75">
      <c r="A70" s="9"/>
      <c r="B70" s="9"/>
      <c r="C70" s="9"/>
      <c r="D70" s="10" t="s">
        <v>113</v>
      </c>
      <c r="E70" s="10" t="s">
        <v>66</v>
      </c>
      <c r="F70" s="9" t="s">
        <v>116</v>
      </c>
      <c r="G70" s="9">
        <v>800</v>
      </c>
      <c r="H70" s="16">
        <v>16270.1</v>
      </c>
      <c r="I70" s="16"/>
      <c r="J70" s="16">
        <v>15615.5</v>
      </c>
      <c r="K70" s="16"/>
      <c r="L70" s="16">
        <v>14450</v>
      </c>
      <c r="M70" s="16">
        <v>14450</v>
      </c>
      <c r="N70" s="16">
        <v>14450</v>
      </c>
      <c r="O70" s="16">
        <v>14450</v>
      </c>
      <c r="P70" s="16">
        <v>14450</v>
      </c>
      <c r="Q70" s="16">
        <v>14450</v>
      </c>
      <c r="R70" s="16" t="s">
        <v>33</v>
      </c>
      <c r="S70" s="16" t="s">
        <v>33</v>
      </c>
      <c r="T70" s="16" t="s">
        <v>33</v>
      </c>
      <c r="U70" s="2"/>
      <c r="V70" s="2"/>
      <c r="W70" s="28"/>
    </row>
    <row r="71" spans="1:23" ht="16.5" customHeight="1">
      <c r="A71" s="9"/>
      <c r="B71" s="9"/>
      <c r="C71" s="9"/>
      <c r="D71" s="10" t="s">
        <v>113</v>
      </c>
      <c r="E71" s="10" t="s">
        <v>66</v>
      </c>
      <c r="F71" s="9" t="s">
        <v>118</v>
      </c>
      <c r="G71" s="9">
        <v>100</v>
      </c>
      <c r="H71" s="16">
        <v>9536</v>
      </c>
      <c r="I71" s="16"/>
      <c r="J71" s="16">
        <v>10698</v>
      </c>
      <c r="K71" s="16"/>
      <c r="L71" s="16">
        <v>10000</v>
      </c>
      <c r="M71" s="16">
        <v>10000</v>
      </c>
      <c r="N71" s="16">
        <v>10000</v>
      </c>
      <c r="O71" s="16">
        <v>10000</v>
      </c>
      <c r="P71" s="16">
        <v>10000</v>
      </c>
      <c r="Q71" s="16">
        <v>10000</v>
      </c>
      <c r="R71" s="16" t="s">
        <v>33</v>
      </c>
      <c r="S71" s="16" t="s">
        <v>33</v>
      </c>
      <c r="T71" s="16" t="s">
        <v>33</v>
      </c>
      <c r="U71" s="2"/>
      <c r="V71" s="2"/>
      <c r="W71" s="28"/>
    </row>
    <row r="72" spans="1:23" ht="16.5" customHeight="1">
      <c r="A72" s="9"/>
      <c r="B72" s="9"/>
      <c r="C72" s="9"/>
      <c r="D72" s="10" t="s">
        <v>113</v>
      </c>
      <c r="E72" s="10" t="s">
        <v>66</v>
      </c>
      <c r="F72" s="9" t="s">
        <v>119</v>
      </c>
      <c r="G72" s="9">
        <v>100</v>
      </c>
      <c r="H72" s="16">
        <v>0</v>
      </c>
      <c r="I72" s="16"/>
      <c r="J72" s="16">
        <v>0</v>
      </c>
      <c r="K72" s="16"/>
      <c r="L72" s="16">
        <v>184.8</v>
      </c>
      <c r="M72" s="16">
        <v>184.8</v>
      </c>
      <c r="N72" s="16">
        <v>184.8</v>
      </c>
      <c r="O72" s="16">
        <v>184.8</v>
      </c>
      <c r="P72" s="16">
        <v>184.8</v>
      </c>
      <c r="Q72" s="16">
        <v>184.8</v>
      </c>
      <c r="R72" s="16" t="s">
        <v>33</v>
      </c>
      <c r="S72" s="16" t="s">
        <v>33</v>
      </c>
      <c r="T72" s="16" t="s">
        <v>33</v>
      </c>
      <c r="U72" s="2"/>
      <c r="V72" s="2"/>
      <c r="W72" s="28"/>
    </row>
    <row r="73" spans="1:23" ht="16.5" customHeight="1">
      <c r="A73" s="9"/>
      <c r="B73" s="9"/>
      <c r="C73" s="9"/>
      <c r="D73" s="10" t="s">
        <v>113</v>
      </c>
      <c r="E73" s="10" t="s">
        <v>66</v>
      </c>
      <c r="F73" s="9" t="s">
        <v>120</v>
      </c>
      <c r="G73" s="9">
        <v>100</v>
      </c>
      <c r="H73" s="16">
        <v>0</v>
      </c>
      <c r="I73" s="16"/>
      <c r="J73" s="16">
        <v>0</v>
      </c>
      <c r="K73" s="16"/>
      <c r="L73" s="16">
        <v>300</v>
      </c>
      <c r="M73" s="16">
        <v>300</v>
      </c>
      <c r="N73" s="16">
        <v>300</v>
      </c>
      <c r="O73" s="16">
        <v>300</v>
      </c>
      <c r="P73" s="16">
        <v>300</v>
      </c>
      <c r="Q73" s="16">
        <v>300</v>
      </c>
      <c r="R73" s="16" t="s">
        <v>33</v>
      </c>
      <c r="S73" s="16" t="s">
        <v>33</v>
      </c>
      <c r="T73" s="16" t="s">
        <v>33</v>
      </c>
      <c r="U73" s="2"/>
      <c r="V73" s="2"/>
      <c r="W73" s="28"/>
    </row>
    <row r="74" spans="1:23" ht="16.5" customHeight="1">
      <c r="A74" s="9"/>
      <c r="B74" s="9"/>
      <c r="C74" s="9"/>
      <c r="D74" s="10" t="s">
        <v>113</v>
      </c>
      <c r="E74" s="10" t="s">
        <v>66</v>
      </c>
      <c r="F74" s="9" t="s">
        <v>116</v>
      </c>
      <c r="G74" s="9">
        <v>100</v>
      </c>
      <c r="H74" s="16">
        <v>0</v>
      </c>
      <c r="I74" s="16"/>
      <c r="J74" s="16">
        <v>0</v>
      </c>
      <c r="K74" s="16"/>
      <c r="L74" s="16">
        <v>204895.5</v>
      </c>
      <c r="M74" s="16">
        <v>204893.7</v>
      </c>
      <c r="N74" s="16">
        <v>204893.7</v>
      </c>
      <c r="O74" s="16">
        <v>204895.5</v>
      </c>
      <c r="P74" s="16">
        <v>204893.7</v>
      </c>
      <c r="Q74" s="16">
        <v>152290.5</v>
      </c>
      <c r="R74" s="16" t="s">
        <v>33</v>
      </c>
      <c r="S74" s="16" t="s">
        <v>33</v>
      </c>
      <c r="T74" s="16" t="s">
        <v>33</v>
      </c>
      <c r="U74" s="2"/>
      <c r="V74" s="2"/>
      <c r="W74" s="28"/>
    </row>
    <row r="75" spans="1:23" ht="12.75">
      <c r="A75" s="9" t="s">
        <v>121</v>
      </c>
      <c r="B75" s="9" t="s">
        <v>122</v>
      </c>
      <c r="C75" s="9" t="s">
        <v>25</v>
      </c>
      <c r="D75" s="10" t="s">
        <v>33</v>
      </c>
      <c r="E75" s="10" t="s">
        <v>33</v>
      </c>
      <c r="F75" s="9" t="s">
        <v>106</v>
      </c>
      <c r="G75" s="9" t="s">
        <v>33</v>
      </c>
      <c r="H75" s="16">
        <v>0</v>
      </c>
      <c r="I75" s="16"/>
      <c r="J75" s="16">
        <v>0</v>
      </c>
      <c r="K75" s="16"/>
      <c r="L75" s="16">
        <v>0</v>
      </c>
      <c r="M75" s="16"/>
      <c r="N75" s="16">
        <v>0</v>
      </c>
      <c r="O75" s="16"/>
      <c r="P75" s="16"/>
      <c r="Q75" s="16">
        <v>0</v>
      </c>
      <c r="R75" s="16" t="s">
        <v>33</v>
      </c>
      <c r="S75" s="16" t="s">
        <v>33</v>
      </c>
      <c r="T75" s="16" t="s">
        <v>33</v>
      </c>
      <c r="U75" s="2"/>
      <c r="V75" s="2"/>
      <c r="W75" s="28"/>
    </row>
    <row r="76" spans="1:23" ht="164.25" customHeight="1">
      <c r="A76" s="9" t="s">
        <v>123</v>
      </c>
      <c r="B76" s="9" t="s">
        <v>124</v>
      </c>
      <c r="C76" s="9" t="s">
        <v>25</v>
      </c>
      <c r="D76" s="10" t="s">
        <v>33</v>
      </c>
      <c r="E76" s="10" t="s">
        <v>33</v>
      </c>
      <c r="F76" s="9" t="s">
        <v>106</v>
      </c>
      <c r="G76" s="9" t="s">
        <v>33</v>
      </c>
      <c r="H76" s="16">
        <v>0</v>
      </c>
      <c r="I76" s="16"/>
      <c r="J76" s="16">
        <v>0</v>
      </c>
      <c r="K76" s="16"/>
      <c r="L76" s="16">
        <v>0</v>
      </c>
      <c r="M76" s="16"/>
      <c r="N76" s="16">
        <v>0</v>
      </c>
      <c r="O76" s="16"/>
      <c r="P76" s="16"/>
      <c r="Q76" s="16">
        <v>0</v>
      </c>
      <c r="R76" s="16" t="s">
        <v>33</v>
      </c>
      <c r="S76" s="16" t="s">
        <v>33</v>
      </c>
      <c r="T76" s="16" t="s">
        <v>33</v>
      </c>
      <c r="U76" s="2"/>
      <c r="V76" s="2"/>
      <c r="W76" s="28"/>
    </row>
    <row r="77" spans="1:23" ht="164.25" customHeight="1">
      <c r="A77" s="9" t="s">
        <v>125</v>
      </c>
      <c r="B77" s="9" t="s">
        <v>126</v>
      </c>
      <c r="C77" s="9" t="s">
        <v>25</v>
      </c>
      <c r="D77" s="10" t="s">
        <v>33</v>
      </c>
      <c r="E77" s="10" t="s">
        <v>33</v>
      </c>
      <c r="F77" s="9" t="s">
        <v>106</v>
      </c>
      <c r="G77" s="9" t="s">
        <v>33</v>
      </c>
      <c r="H77" s="16">
        <v>0</v>
      </c>
      <c r="I77" s="16"/>
      <c r="J77" s="16">
        <v>0</v>
      </c>
      <c r="K77" s="16"/>
      <c r="L77" s="16">
        <v>0</v>
      </c>
      <c r="M77" s="16"/>
      <c r="N77" s="16">
        <v>0</v>
      </c>
      <c r="O77" s="16"/>
      <c r="P77" s="16"/>
      <c r="Q77" s="16">
        <v>0</v>
      </c>
      <c r="R77" s="16" t="s">
        <v>33</v>
      </c>
      <c r="S77" s="16" t="s">
        <v>33</v>
      </c>
      <c r="T77" s="16" t="s">
        <v>33</v>
      </c>
      <c r="U77" s="2"/>
      <c r="V77" s="2"/>
      <c r="W77" s="28"/>
    </row>
    <row r="78" spans="1:22" ht="12.75" customHeight="1">
      <c r="A78" s="8" t="s">
        <v>127</v>
      </c>
      <c r="B78" s="8" t="s">
        <v>128</v>
      </c>
      <c r="C78" s="9" t="s">
        <v>25</v>
      </c>
      <c r="D78" s="10" t="s">
        <v>33</v>
      </c>
      <c r="E78" s="9" t="s">
        <v>33</v>
      </c>
      <c r="F78" s="9" t="s">
        <v>129</v>
      </c>
      <c r="G78" s="9" t="s">
        <v>33</v>
      </c>
      <c r="H78" s="11">
        <v>113046704.7</v>
      </c>
      <c r="I78" s="11"/>
      <c r="J78" s="11">
        <v>118813860.8</v>
      </c>
      <c r="K78" s="11"/>
      <c r="L78" s="11">
        <f>L80+L81</f>
        <v>121186899.4</v>
      </c>
      <c r="M78" s="11"/>
      <c r="N78" s="11">
        <f>N80+N81</f>
        <v>123539663.49999997</v>
      </c>
      <c r="O78" s="11"/>
      <c r="P78" s="11"/>
      <c r="Q78" s="11">
        <f>Q80+Q81</f>
        <v>115082361.59999996</v>
      </c>
      <c r="R78" s="11">
        <v>121434515.421807</v>
      </c>
      <c r="S78" s="11">
        <v>126754026.502433</v>
      </c>
      <c r="T78" s="11">
        <v>132262271.032593</v>
      </c>
      <c r="U78" s="26">
        <f>SUM(H78:T78)</f>
        <v>972120302.9568329</v>
      </c>
      <c r="V78" s="29">
        <f>H78+J78+L78+N78+Q78+R78+S78+T78</f>
        <v>972120302.9568331</v>
      </c>
    </row>
    <row r="79" spans="1:22" ht="12.75">
      <c r="A79" s="8"/>
      <c r="B79" s="8"/>
      <c r="C79" s="9"/>
      <c r="D79" s="10"/>
      <c r="E79" s="9"/>
      <c r="F79" s="9"/>
      <c r="G79" s="9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26"/>
      <c r="V79" s="29"/>
    </row>
    <row r="80" spans="1:22" ht="39" customHeight="1">
      <c r="A80" s="8"/>
      <c r="B80" s="8"/>
      <c r="C80" s="9" t="s">
        <v>28</v>
      </c>
      <c r="D80" s="10" t="s">
        <v>29</v>
      </c>
      <c r="E80" s="9" t="s">
        <v>33</v>
      </c>
      <c r="F80" s="9" t="s">
        <v>129</v>
      </c>
      <c r="G80" s="9" t="s">
        <v>33</v>
      </c>
      <c r="H80" s="16">
        <v>0</v>
      </c>
      <c r="I80" s="16"/>
      <c r="J80" s="16">
        <v>0</v>
      </c>
      <c r="K80" s="16"/>
      <c r="L80" s="16">
        <v>0</v>
      </c>
      <c r="M80" s="16"/>
      <c r="N80" s="16">
        <v>0</v>
      </c>
      <c r="O80" s="16"/>
      <c r="P80" s="16"/>
      <c r="Q80" s="16">
        <v>0</v>
      </c>
      <c r="R80" s="16">
        <v>0</v>
      </c>
      <c r="S80" s="16">
        <v>0</v>
      </c>
      <c r="T80" s="16">
        <v>0</v>
      </c>
      <c r="U80" s="27"/>
      <c r="V80" s="30"/>
    </row>
    <row r="81" spans="1:22" ht="27.75" customHeight="1">
      <c r="A81" s="8"/>
      <c r="B81" s="8"/>
      <c r="C81" s="9" t="s">
        <v>56</v>
      </c>
      <c r="D81" s="10" t="s">
        <v>33</v>
      </c>
      <c r="E81" s="9" t="s">
        <v>33</v>
      </c>
      <c r="F81" s="9" t="s">
        <v>129</v>
      </c>
      <c r="G81" s="9" t="s">
        <v>33</v>
      </c>
      <c r="H81" s="16">
        <f>H82</f>
        <v>113046704.7</v>
      </c>
      <c r="I81" s="16"/>
      <c r="J81" s="16">
        <f>J82</f>
        <v>118813860.8</v>
      </c>
      <c r="K81" s="16"/>
      <c r="L81" s="16">
        <f>L82</f>
        <v>121186899.4</v>
      </c>
      <c r="M81" s="16"/>
      <c r="N81" s="16">
        <f>N82</f>
        <v>123539663.49999997</v>
      </c>
      <c r="O81" s="16"/>
      <c r="P81" s="16"/>
      <c r="Q81" s="16">
        <f>Q82</f>
        <v>115082361.59999996</v>
      </c>
      <c r="R81" s="16">
        <f>R82</f>
        <v>121434515.421807</v>
      </c>
      <c r="S81" s="16">
        <f>S82</f>
        <v>126754026.502433</v>
      </c>
      <c r="T81" s="16">
        <f>T82</f>
        <v>132262271.032593</v>
      </c>
      <c r="U81" s="27"/>
      <c r="V81" s="30"/>
    </row>
    <row r="82" spans="1:22" ht="53.25" customHeight="1">
      <c r="A82" s="8"/>
      <c r="B82" s="8"/>
      <c r="C82" s="9" t="s">
        <v>36</v>
      </c>
      <c r="D82" s="10">
        <v>182</v>
      </c>
      <c r="E82" s="9" t="s">
        <v>33</v>
      </c>
      <c r="F82" s="9" t="s">
        <v>129</v>
      </c>
      <c r="G82" s="9" t="s">
        <v>33</v>
      </c>
      <c r="H82" s="16">
        <f>H84</f>
        <v>113046704.7</v>
      </c>
      <c r="I82" s="16"/>
      <c r="J82" s="16">
        <f>J84</f>
        <v>118813860.8</v>
      </c>
      <c r="K82" s="16"/>
      <c r="L82" s="16">
        <f>L84</f>
        <v>121186899.4</v>
      </c>
      <c r="M82" s="16"/>
      <c r="N82" s="16">
        <f>N84</f>
        <v>123539663.49999997</v>
      </c>
      <c r="O82" s="16"/>
      <c r="P82" s="16"/>
      <c r="Q82" s="16">
        <f>Q84</f>
        <v>115082361.59999996</v>
      </c>
      <c r="R82" s="16">
        <f>R78</f>
        <v>121434515.421807</v>
      </c>
      <c r="S82" s="16">
        <f>S78</f>
        <v>126754026.502433</v>
      </c>
      <c r="T82" s="16">
        <f>T78</f>
        <v>132262271.032593</v>
      </c>
      <c r="U82" s="2"/>
      <c r="V82" s="2"/>
    </row>
    <row r="83" spans="1:22" ht="116.25" customHeight="1">
      <c r="A83" s="9" t="s">
        <v>130</v>
      </c>
      <c r="B83" s="9" t="s">
        <v>131</v>
      </c>
      <c r="C83" s="9" t="s">
        <v>25</v>
      </c>
      <c r="D83" s="10" t="s">
        <v>33</v>
      </c>
      <c r="E83" s="9" t="s">
        <v>33</v>
      </c>
      <c r="F83" s="9" t="s">
        <v>132</v>
      </c>
      <c r="G83" s="9" t="s">
        <v>33</v>
      </c>
      <c r="H83" s="16">
        <v>0</v>
      </c>
      <c r="I83" s="16"/>
      <c r="J83" s="16">
        <v>0</v>
      </c>
      <c r="K83" s="16"/>
      <c r="L83" s="16">
        <v>0</v>
      </c>
      <c r="M83" s="16"/>
      <c r="N83" s="16">
        <v>0</v>
      </c>
      <c r="O83" s="16"/>
      <c r="P83" s="16"/>
      <c r="Q83" s="16">
        <v>0</v>
      </c>
      <c r="R83" s="16" t="s">
        <v>33</v>
      </c>
      <c r="S83" s="16" t="s">
        <v>33</v>
      </c>
      <c r="T83" s="16" t="s">
        <v>33</v>
      </c>
      <c r="U83" s="2"/>
      <c r="V83" s="2"/>
    </row>
    <row r="84" spans="1:22" ht="19.5" customHeight="1">
      <c r="A84" s="9" t="s">
        <v>133</v>
      </c>
      <c r="B84" s="9" t="s">
        <v>134</v>
      </c>
      <c r="C84" s="9" t="s">
        <v>135</v>
      </c>
      <c r="D84" s="10" t="s">
        <v>136</v>
      </c>
      <c r="E84" s="9" t="s">
        <v>33</v>
      </c>
      <c r="F84" s="9" t="s">
        <v>129</v>
      </c>
      <c r="G84" s="9" t="s">
        <v>33</v>
      </c>
      <c r="H84" s="16">
        <f>H86+H87+H88+H89+H90+H91+H92+H93+H94+H95+H96+H97+H98+H99+H100+H101+H102+H103+H104+H105</f>
        <v>113046704.7</v>
      </c>
      <c r="I84" s="16"/>
      <c r="J84" s="16">
        <f>J86+J87+J88+J89+J90+J91+J92+J93+J94+J95+J96+J97+J98+J99+J100+J101+J102+J103+J104+J105</f>
        <v>118813860.8</v>
      </c>
      <c r="K84" s="16"/>
      <c r="L84" s="16">
        <f>L86+L87+L88+L89+L90+L91+L92+L93+L94+L95+L96+L97+L98+L99+L100+L101+L102+L103+L104+L105</f>
        <v>121186899.4</v>
      </c>
      <c r="M84" s="16"/>
      <c r="N84" s="16">
        <f>N86+N87+N88+N89+N90+N91+N92+N93+N94+N95+N96+N97+N98+N99+N100+N101+N102+N103+N104+N105</f>
        <v>123539663.49999997</v>
      </c>
      <c r="O84" s="16"/>
      <c r="P84" s="16"/>
      <c r="Q84" s="16">
        <f>Q86+Q87+Q88+Q89+Q90+Q91+Q92+Q93+Q94+Q95+Q96+Q97+Q98+Q99+Q100+Q101+Q102+Q103+Q104+Q105</f>
        <v>115082361.59999996</v>
      </c>
      <c r="R84" s="16" t="s">
        <v>33</v>
      </c>
      <c r="S84" s="16" t="s">
        <v>33</v>
      </c>
      <c r="T84" s="16" t="s">
        <v>33</v>
      </c>
      <c r="U84" s="2"/>
      <c r="V84" s="2"/>
    </row>
    <row r="85" spans="1:22" ht="49.5" customHeight="1">
      <c r="A85" s="9"/>
      <c r="B85" s="9"/>
      <c r="C85" s="21" t="s">
        <v>28</v>
      </c>
      <c r="D85" s="10" t="s">
        <v>29</v>
      </c>
      <c r="E85" s="9" t="s">
        <v>33</v>
      </c>
      <c r="F85" s="9" t="s">
        <v>129</v>
      </c>
      <c r="G85" s="9" t="s">
        <v>33</v>
      </c>
      <c r="H85" s="16">
        <v>0</v>
      </c>
      <c r="I85" s="16"/>
      <c r="J85" s="16">
        <v>0</v>
      </c>
      <c r="K85" s="16"/>
      <c r="L85" s="16">
        <v>0</v>
      </c>
      <c r="M85" s="16"/>
      <c r="N85" s="16">
        <v>0</v>
      </c>
      <c r="O85" s="16"/>
      <c r="P85" s="16"/>
      <c r="Q85" s="16">
        <v>0</v>
      </c>
      <c r="R85" s="16" t="s">
        <v>33</v>
      </c>
      <c r="S85" s="16" t="s">
        <v>33</v>
      </c>
      <c r="T85" s="16" t="s">
        <v>33</v>
      </c>
      <c r="U85" s="2"/>
      <c r="V85" s="2"/>
    </row>
    <row r="86" spans="1:22" ht="19.5" customHeight="1">
      <c r="A86" s="9"/>
      <c r="B86" s="9"/>
      <c r="C86" s="9" t="s">
        <v>36</v>
      </c>
      <c r="D86" s="10" t="s">
        <v>136</v>
      </c>
      <c r="E86" s="10" t="s">
        <v>66</v>
      </c>
      <c r="F86" s="9" t="s">
        <v>137</v>
      </c>
      <c r="G86" s="9">
        <v>100</v>
      </c>
      <c r="H86" s="16">
        <v>1126574.6</v>
      </c>
      <c r="I86" s="16"/>
      <c r="J86" s="16">
        <v>1279869.5</v>
      </c>
      <c r="K86" s="16"/>
      <c r="L86" s="16">
        <v>1240256.2</v>
      </c>
      <c r="M86" s="16">
        <v>1276870.1</v>
      </c>
      <c r="N86" s="16">
        <v>1276870.1</v>
      </c>
      <c r="O86" s="16">
        <v>1240256.2</v>
      </c>
      <c r="P86" s="16">
        <v>1276870.1</v>
      </c>
      <c r="Q86" s="16">
        <v>1213493.7</v>
      </c>
      <c r="R86" s="16" t="s">
        <v>33</v>
      </c>
      <c r="S86" s="16" t="s">
        <v>33</v>
      </c>
      <c r="T86" s="16" t="s">
        <v>33</v>
      </c>
      <c r="U86" s="2"/>
      <c r="V86" s="2"/>
    </row>
    <row r="87" spans="1:22" ht="12.75">
      <c r="A87" s="9"/>
      <c r="B87" s="9"/>
      <c r="C87" s="9"/>
      <c r="D87" s="10" t="s">
        <v>136</v>
      </c>
      <c r="E87" s="10" t="s">
        <v>66</v>
      </c>
      <c r="F87" s="9" t="s">
        <v>138</v>
      </c>
      <c r="G87" s="9">
        <v>100</v>
      </c>
      <c r="H87" s="16">
        <v>73276901.3</v>
      </c>
      <c r="I87" s="16"/>
      <c r="J87" s="16">
        <v>76662541</v>
      </c>
      <c r="K87" s="16"/>
      <c r="L87" s="16">
        <v>76350399.3</v>
      </c>
      <c r="M87" s="16">
        <v>78163184.1</v>
      </c>
      <c r="N87" s="16">
        <v>78163184.1</v>
      </c>
      <c r="O87" s="16">
        <v>76350399.3</v>
      </c>
      <c r="P87" s="16">
        <v>78163184.1</v>
      </c>
      <c r="Q87" s="16">
        <v>72168282.3</v>
      </c>
      <c r="R87" s="16" t="s">
        <v>33</v>
      </c>
      <c r="S87" s="16" t="s">
        <v>33</v>
      </c>
      <c r="T87" s="16" t="s">
        <v>33</v>
      </c>
      <c r="U87" s="2"/>
      <c r="V87" s="2"/>
    </row>
    <row r="88" spans="1:22" ht="12.75">
      <c r="A88" s="9"/>
      <c r="B88" s="9"/>
      <c r="C88" s="9"/>
      <c r="D88" s="10" t="s">
        <v>136</v>
      </c>
      <c r="E88" s="10" t="s">
        <v>66</v>
      </c>
      <c r="F88" s="9" t="s">
        <v>139</v>
      </c>
      <c r="G88" s="9">
        <v>200</v>
      </c>
      <c r="H88" s="16">
        <v>24465919.9</v>
      </c>
      <c r="I88" s="16"/>
      <c r="J88" s="16">
        <v>23274145.4</v>
      </c>
      <c r="K88" s="16"/>
      <c r="L88" s="16">
        <v>23943412.6</v>
      </c>
      <c r="M88" s="16">
        <v>23353307.8</v>
      </c>
      <c r="N88" s="16">
        <v>23353307.8</v>
      </c>
      <c r="O88" s="16">
        <v>23943412.6</v>
      </c>
      <c r="P88" s="16">
        <v>23353307.8</v>
      </c>
      <c r="Q88" s="16">
        <v>22853232.8</v>
      </c>
      <c r="R88" s="16" t="s">
        <v>33</v>
      </c>
      <c r="S88" s="16" t="s">
        <v>33</v>
      </c>
      <c r="T88" s="16" t="s">
        <v>33</v>
      </c>
      <c r="U88" s="2"/>
      <c r="V88" s="2"/>
    </row>
    <row r="89" spans="1:22" ht="12.75">
      <c r="A89" s="9"/>
      <c r="B89" s="9"/>
      <c r="C89" s="9"/>
      <c r="D89" s="10" t="s">
        <v>136</v>
      </c>
      <c r="E89" s="10" t="s">
        <v>66</v>
      </c>
      <c r="F89" s="9" t="s">
        <v>139</v>
      </c>
      <c r="G89" s="9">
        <v>800</v>
      </c>
      <c r="H89" s="16">
        <v>1189578.7</v>
      </c>
      <c r="I89" s="16"/>
      <c r="J89" s="16">
        <v>1126114.0999999999</v>
      </c>
      <c r="K89" s="16"/>
      <c r="L89" s="16">
        <v>1126114.1</v>
      </c>
      <c r="M89" s="16">
        <v>1103591.8</v>
      </c>
      <c r="N89" s="16">
        <v>1103591.8</v>
      </c>
      <c r="O89" s="16">
        <v>1126114.1</v>
      </c>
      <c r="P89" s="16">
        <v>1103591.8</v>
      </c>
      <c r="Q89" s="16">
        <v>1104160.5</v>
      </c>
      <c r="R89" s="16" t="s">
        <v>33</v>
      </c>
      <c r="S89" s="16" t="s">
        <v>33</v>
      </c>
      <c r="T89" s="16" t="s">
        <v>33</v>
      </c>
      <c r="U89" s="2"/>
      <c r="V89" s="2"/>
    </row>
    <row r="90" spans="1:22" ht="12.75">
      <c r="A90" s="9"/>
      <c r="B90" s="9"/>
      <c r="C90" s="9"/>
      <c r="D90" s="10" t="s">
        <v>136</v>
      </c>
      <c r="E90" s="10" t="s">
        <v>66</v>
      </c>
      <c r="F90" s="9" t="s">
        <v>140</v>
      </c>
      <c r="G90" s="9">
        <v>200</v>
      </c>
      <c r="H90" s="16">
        <v>77887.5</v>
      </c>
      <c r="I90" s="16"/>
      <c r="J90" s="16">
        <v>73994.7</v>
      </c>
      <c r="K90" s="16"/>
      <c r="L90" s="16">
        <v>73994.7</v>
      </c>
      <c r="M90" s="16">
        <v>72514.8</v>
      </c>
      <c r="N90" s="16">
        <v>72514.8</v>
      </c>
      <c r="O90" s="16">
        <v>73994.7</v>
      </c>
      <c r="P90" s="16">
        <v>72514.8</v>
      </c>
      <c r="Q90" s="16">
        <v>69207.5</v>
      </c>
      <c r="R90" s="16" t="s">
        <v>33</v>
      </c>
      <c r="S90" s="16" t="s">
        <v>33</v>
      </c>
      <c r="T90" s="16" t="s">
        <v>33</v>
      </c>
      <c r="U90" s="2"/>
      <c r="V90" s="2"/>
    </row>
    <row r="91" spans="1:22" ht="12.75">
      <c r="A91" s="9"/>
      <c r="B91" s="9"/>
      <c r="C91" s="9"/>
      <c r="D91" s="10" t="s">
        <v>136</v>
      </c>
      <c r="E91" s="10" t="s">
        <v>66</v>
      </c>
      <c r="F91" s="9" t="s">
        <v>141</v>
      </c>
      <c r="G91" s="9">
        <v>200</v>
      </c>
      <c r="H91" s="16">
        <v>195</v>
      </c>
      <c r="I91" s="16"/>
      <c r="J91" s="16">
        <v>185.2</v>
      </c>
      <c r="K91" s="16"/>
      <c r="L91" s="16">
        <v>185.2</v>
      </c>
      <c r="M91" s="16">
        <v>181.5</v>
      </c>
      <c r="N91" s="16">
        <v>181.5</v>
      </c>
      <c r="O91" s="16">
        <v>185.2</v>
      </c>
      <c r="P91" s="16">
        <v>181.5</v>
      </c>
      <c r="Q91" s="16">
        <v>173.3</v>
      </c>
      <c r="R91" s="16" t="s">
        <v>33</v>
      </c>
      <c r="S91" s="16" t="s">
        <v>33</v>
      </c>
      <c r="T91" s="16" t="s">
        <v>33</v>
      </c>
      <c r="U91" s="2"/>
      <c r="V91" s="2"/>
    </row>
    <row r="92" spans="1:22" ht="12.75">
      <c r="A92" s="9"/>
      <c r="B92" s="9"/>
      <c r="C92" s="9"/>
      <c r="D92" s="10" t="s">
        <v>136</v>
      </c>
      <c r="E92" s="10" t="s">
        <v>66</v>
      </c>
      <c r="F92" s="9" t="s">
        <v>141</v>
      </c>
      <c r="G92" s="9">
        <v>800</v>
      </c>
      <c r="H92" s="16">
        <v>200</v>
      </c>
      <c r="I92" s="16"/>
      <c r="J92" s="16">
        <v>190</v>
      </c>
      <c r="K92" s="16"/>
      <c r="L92" s="16">
        <v>190</v>
      </c>
      <c r="M92" s="16">
        <v>186.2</v>
      </c>
      <c r="N92" s="16">
        <v>186.2</v>
      </c>
      <c r="O92" s="16">
        <v>190</v>
      </c>
      <c r="P92" s="16">
        <v>186.2</v>
      </c>
      <c r="Q92" s="16">
        <v>186.3</v>
      </c>
      <c r="R92" s="16" t="s">
        <v>33</v>
      </c>
      <c r="S92" s="16" t="s">
        <v>33</v>
      </c>
      <c r="T92" s="16" t="s">
        <v>33</v>
      </c>
      <c r="U92" s="2"/>
      <c r="V92" s="2"/>
    </row>
    <row r="93" spans="1:22" ht="12.75">
      <c r="A93" s="9"/>
      <c r="B93" s="9"/>
      <c r="C93" s="9"/>
      <c r="D93" s="10" t="s">
        <v>136</v>
      </c>
      <c r="E93" s="10" t="s">
        <v>66</v>
      </c>
      <c r="F93" s="9" t="s">
        <v>142</v>
      </c>
      <c r="G93" s="9">
        <v>400</v>
      </c>
      <c r="H93" s="16">
        <v>6848436.2</v>
      </c>
      <c r="I93" s="16"/>
      <c r="J93" s="16">
        <v>7477437.4</v>
      </c>
      <c r="K93" s="16"/>
      <c r="L93" s="16">
        <v>6123953.5</v>
      </c>
      <c r="M93" s="16">
        <v>7128286.6</v>
      </c>
      <c r="N93" s="16">
        <v>7128286.6</v>
      </c>
      <c r="O93" s="16">
        <v>6123953.5</v>
      </c>
      <c r="P93" s="16">
        <v>7128286.6</v>
      </c>
      <c r="Q93" s="16">
        <v>6232619.6</v>
      </c>
      <c r="R93" s="16" t="s">
        <v>33</v>
      </c>
      <c r="S93" s="16" t="s">
        <v>33</v>
      </c>
      <c r="T93" s="16" t="s">
        <v>33</v>
      </c>
      <c r="U93" s="2"/>
      <c r="V93" s="2"/>
    </row>
    <row r="94" spans="1:22" ht="12.75">
      <c r="A94" s="9"/>
      <c r="B94" s="9"/>
      <c r="C94" s="9"/>
      <c r="D94" s="10" t="s">
        <v>136</v>
      </c>
      <c r="E94" s="10" t="s">
        <v>66</v>
      </c>
      <c r="F94" s="9" t="s">
        <v>143</v>
      </c>
      <c r="G94" s="9">
        <v>100</v>
      </c>
      <c r="H94" s="16">
        <v>251400</v>
      </c>
      <c r="I94" s="16"/>
      <c r="J94" s="16">
        <v>251400</v>
      </c>
      <c r="K94" s="16"/>
      <c r="L94" s="16">
        <v>241400</v>
      </c>
      <c r="M94" s="16">
        <v>236312</v>
      </c>
      <c r="N94" s="16">
        <v>236312</v>
      </c>
      <c r="O94" s="16">
        <v>241400</v>
      </c>
      <c r="P94" s="16">
        <v>236312</v>
      </c>
      <c r="Q94" s="16">
        <v>225079.6</v>
      </c>
      <c r="R94" s="16" t="s">
        <v>33</v>
      </c>
      <c r="S94" s="16" t="s">
        <v>33</v>
      </c>
      <c r="T94" s="16" t="s">
        <v>33</v>
      </c>
      <c r="U94" s="2"/>
      <c r="V94" s="2"/>
    </row>
    <row r="95" spans="1:22" ht="12.75">
      <c r="A95" s="9"/>
      <c r="B95" s="9"/>
      <c r="C95" s="9"/>
      <c r="D95" s="10" t="s">
        <v>136</v>
      </c>
      <c r="E95" s="10" t="s">
        <v>66</v>
      </c>
      <c r="F95" s="9" t="s">
        <v>144</v>
      </c>
      <c r="G95" s="9">
        <v>100</v>
      </c>
      <c r="H95" s="16">
        <v>3000</v>
      </c>
      <c r="I95" s="16"/>
      <c r="J95" s="16">
        <v>3000</v>
      </c>
      <c r="K95" s="16"/>
      <c r="L95" s="16">
        <v>13000</v>
      </c>
      <c r="M95" s="16">
        <v>13000</v>
      </c>
      <c r="N95" s="16">
        <v>13000</v>
      </c>
      <c r="O95" s="16">
        <v>13000</v>
      </c>
      <c r="P95" s="16">
        <v>13000</v>
      </c>
      <c r="Q95" s="16">
        <v>12861.7</v>
      </c>
      <c r="R95" s="16" t="s">
        <v>33</v>
      </c>
      <c r="S95" s="16" t="s">
        <v>33</v>
      </c>
      <c r="T95" s="16" t="s">
        <v>33</v>
      </c>
      <c r="U95" s="2"/>
      <c r="V95" s="2"/>
    </row>
    <row r="96" spans="1:22" ht="15.75" customHeight="1">
      <c r="A96" s="9"/>
      <c r="B96" s="9"/>
      <c r="C96" s="9"/>
      <c r="D96" s="10" t="s">
        <v>136</v>
      </c>
      <c r="E96" s="10" t="s">
        <v>78</v>
      </c>
      <c r="F96" s="9" t="s">
        <v>145</v>
      </c>
      <c r="G96" s="9">
        <v>800</v>
      </c>
      <c r="H96" s="16">
        <v>0</v>
      </c>
      <c r="I96" s="16"/>
      <c r="J96" s="16">
        <v>0</v>
      </c>
      <c r="K96" s="16"/>
      <c r="L96" s="16">
        <v>2329.9</v>
      </c>
      <c r="M96" s="16">
        <v>2343.9</v>
      </c>
      <c r="N96" s="16">
        <v>2343.9</v>
      </c>
      <c r="O96" s="16">
        <v>2329.9</v>
      </c>
      <c r="P96" s="16">
        <v>2343.9</v>
      </c>
      <c r="Q96" s="16">
        <v>2393.6</v>
      </c>
      <c r="R96" s="16" t="s">
        <v>33</v>
      </c>
      <c r="S96" s="16" t="s">
        <v>33</v>
      </c>
      <c r="T96" s="16" t="s">
        <v>33</v>
      </c>
      <c r="U96" s="2"/>
      <c r="V96" s="2"/>
    </row>
    <row r="97" spans="1:22" ht="21.75" customHeight="1">
      <c r="A97" s="9"/>
      <c r="B97" s="9"/>
      <c r="C97" s="9"/>
      <c r="D97" s="10" t="s">
        <v>136</v>
      </c>
      <c r="E97" s="10" t="s">
        <v>78</v>
      </c>
      <c r="F97" s="9" t="s">
        <v>146</v>
      </c>
      <c r="G97" s="9">
        <v>800</v>
      </c>
      <c r="H97" s="16">
        <v>0</v>
      </c>
      <c r="I97" s="16"/>
      <c r="J97" s="16">
        <v>2064.1</v>
      </c>
      <c r="K97" s="16"/>
      <c r="L97" s="16">
        <v>0</v>
      </c>
      <c r="M97" s="16"/>
      <c r="N97" s="16">
        <v>0</v>
      </c>
      <c r="O97" s="16"/>
      <c r="P97" s="16"/>
      <c r="Q97" s="16">
        <v>0</v>
      </c>
      <c r="R97" s="16" t="s">
        <v>33</v>
      </c>
      <c r="S97" s="16" t="s">
        <v>33</v>
      </c>
      <c r="T97" s="16" t="s">
        <v>33</v>
      </c>
      <c r="U97" s="2"/>
      <c r="V97" s="2"/>
    </row>
    <row r="98" spans="1:22" ht="12.75">
      <c r="A98" s="9"/>
      <c r="B98" s="9"/>
      <c r="C98" s="9"/>
      <c r="D98" s="10" t="s">
        <v>136</v>
      </c>
      <c r="E98" s="10" t="s">
        <v>78</v>
      </c>
      <c r="F98" s="10" t="s">
        <v>147</v>
      </c>
      <c r="G98" s="9">
        <v>800</v>
      </c>
      <c r="H98" s="16">
        <v>1986.1</v>
      </c>
      <c r="I98" s="16"/>
      <c r="J98" s="16">
        <v>0</v>
      </c>
      <c r="K98" s="16"/>
      <c r="L98" s="16">
        <v>0</v>
      </c>
      <c r="M98" s="16"/>
      <c r="N98" s="16">
        <v>0</v>
      </c>
      <c r="O98" s="16"/>
      <c r="P98" s="16"/>
      <c r="Q98" s="16">
        <v>0</v>
      </c>
      <c r="R98" s="16" t="s">
        <v>33</v>
      </c>
      <c r="S98" s="16" t="s">
        <v>33</v>
      </c>
      <c r="T98" s="16" t="s">
        <v>33</v>
      </c>
      <c r="U98" s="2"/>
      <c r="V98" s="2"/>
    </row>
    <row r="99" spans="1:22" ht="12.75">
      <c r="A99" s="9"/>
      <c r="B99" s="9"/>
      <c r="C99" s="9"/>
      <c r="D99" s="10" t="s">
        <v>136</v>
      </c>
      <c r="E99" s="10" t="s">
        <v>148</v>
      </c>
      <c r="F99" s="9" t="s">
        <v>139</v>
      </c>
      <c r="G99" s="9">
        <v>200</v>
      </c>
      <c r="H99" s="16">
        <v>6506.4</v>
      </c>
      <c r="I99" s="16"/>
      <c r="J99" s="16">
        <v>6181.1</v>
      </c>
      <c r="K99" s="16"/>
      <c r="L99" s="16">
        <v>6181.1</v>
      </c>
      <c r="M99" s="16">
        <v>6057.5</v>
      </c>
      <c r="N99" s="16">
        <v>6057.5</v>
      </c>
      <c r="O99" s="16">
        <v>6181.1</v>
      </c>
      <c r="P99" s="16">
        <v>6057.5</v>
      </c>
      <c r="Q99" s="16">
        <v>5781.1</v>
      </c>
      <c r="R99" s="16" t="s">
        <v>33</v>
      </c>
      <c r="S99" s="16" t="s">
        <v>33</v>
      </c>
      <c r="T99" s="16" t="s">
        <v>33</v>
      </c>
      <c r="U99" s="2"/>
      <c r="V99" s="2"/>
    </row>
    <row r="100" spans="1:22" ht="12.75">
      <c r="A100" s="9"/>
      <c r="B100" s="9"/>
      <c r="C100" s="9"/>
      <c r="D100" s="10" t="s">
        <v>136</v>
      </c>
      <c r="E100" s="10" t="s">
        <v>83</v>
      </c>
      <c r="F100" s="9" t="s">
        <v>149</v>
      </c>
      <c r="G100" s="9">
        <v>100</v>
      </c>
      <c r="H100" s="16">
        <v>2195913.4</v>
      </c>
      <c r="I100" s="16"/>
      <c r="J100" s="16">
        <v>2835791.2</v>
      </c>
      <c r="K100" s="16"/>
      <c r="L100" s="16">
        <v>3242764.2</v>
      </c>
      <c r="M100" s="16">
        <v>3401922.1</v>
      </c>
      <c r="N100" s="16">
        <v>3401922.1</v>
      </c>
      <c r="O100" s="16">
        <v>3242764.2</v>
      </c>
      <c r="P100" s="16">
        <v>3401922.1</v>
      </c>
      <c r="Q100" s="16">
        <v>3401012.6</v>
      </c>
      <c r="R100" s="16" t="s">
        <v>33</v>
      </c>
      <c r="S100" s="16" t="s">
        <v>33</v>
      </c>
      <c r="T100" s="16" t="s">
        <v>33</v>
      </c>
      <c r="U100" s="2"/>
      <c r="V100" s="2"/>
    </row>
    <row r="101" spans="1:22" ht="12.75">
      <c r="A101" s="9"/>
      <c r="B101" s="9"/>
      <c r="C101" s="9"/>
      <c r="D101" s="10" t="s">
        <v>136</v>
      </c>
      <c r="E101" s="10" t="s">
        <v>83</v>
      </c>
      <c r="F101" s="9" t="s">
        <v>149</v>
      </c>
      <c r="G101" s="9">
        <v>200</v>
      </c>
      <c r="H101" s="16">
        <v>3473233.5</v>
      </c>
      <c r="I101" s="16"/>
      <c r="J101" s="16">
        <v>5687935.6</v>
      </c>
      <c r="K101" s="16"/>
      <c r="L101" s="16">
        <v>7667624.9</v>
      </c>
      <c r="M101" s="16">
        <v>7640457.5</v>
      </c>
      <c r="N101" s="16">
        <v>7640457.5</v>
      </c>
      <c r="O101" s="16">
        <v>7667624.9</v>
      </c>
      <c r="P101" s="16">
        <v>7640457.5</v>
      </c>
      <c r="Q101" s="16">
        <v>6722957.3</v>
      </c>
      <c r="R101" s="16" t="s">
        <v>33</v>
      </c>
      <c r="S101" s="16" t="s">
        <v>33</v>
      </c>
      <c r="T101" s="16" t="s">
        <v>33</v>
      </c>
      <c r="U101" s="2"/>
      <c r="V101" s="2"/>
    </row>
    <row r="102" spans="1:22" ht="12.75">
      <c r="A102" s="9"/>
      <c r="B102" s="9"/>
      <c r="C102" s="9"/>
      <c r="D102" s="10" t="s">
        <v>136</v>
      </c>
      <c r="E102" s="10" t="s">
        <v>83</v>
      </c>
      <c r="F102" s="9" t="s">
        <v>149</v>
      </c>
      <c r="G102" s="9">
        <v>800</v>
      </c>
      <c r="H102" s="16">
        <v>9524.9</v>
      </c>
      <c r="I102" s="16"/>
      <c r="J102" s="16">
        <v>13271.8</v>
      </c>
      <c r="K102" s="16"/>
      <c r="L102" s="16">
        <v>13686.2</v>
      </c>
      <c r="M102" s="16">
        <v>13420.8</v>
      </c>
      <c r="N102" s="16">
        <v>13420.8</v>
      </c>
      <c r="O102" s="16">
        <v>13686.2</v>
      </c>
      <c r="P102" s="16">
        <v>13420.8</v>
      </c>
      <c r="Q102" s="16">
        <v>13427.4</v>
      </c>
      <c r="R102" s="16" t="s">
        <v>33</v>
      </c>
      <c r="S102" s="16" t="s">
        <v>33</v>
      </c>
      <c r="T102" s="16" t="s">
        <v>33</v>
      </c>
      <c r="U102" s="2"/>
      <c r="V102" s="2"/>
    </row>
    <row r="103" spans="1:22" ht="12.75">
      <c r="A103" s="9"/>
      <c r="B103" s="9"/>
      <c r="C103" s="9"/>
      <c r="D103" s="10" t="s">
        <v>136</v>
      </c>
      <c r="E103" s="10" t="s">
        <v>150</v>
      </c>
      <c r="F103" s="9" t="s">
        <v>149</v>
      </c>
      <c r="G103" s="9">
        <v>600</v>
      </c>
      <c r="H103" s="16">
        <v>119447.2</v>
      </c>
      <c r="I103" s="16"/>
      <c r="J103" s="16">
        <v>119739.7</v>
      </c>
      <c r="K103" s="16"/>
      <c r="L103" s="16">
        <v>123639.9</v>
      </c>
      <c r="M103" s="16">
        <v>123169</v>
      </c>
      <c r="N103" s="16">
        <v>123169</v>
      </c>
      <c r="O103" s="16">
        <v>123639.9</v>
      </c>
      <c r="P103" s="16">
        <v>123169</v>
      </c>
      <c r="Q103" s="16">
        <v>123169</v>
      </c>
      <c r="R103" s="16" t="s">
        <v>33</v>
      </c>
      <c r="S103" s="16" t="s">
        <v>33</v>
      </c>
      <c r="T103" s="16" t="s">
        <v>33</v>
      </c>
      <c r="U103" s="2"/>
      <c r="V103" s="2"/>
    </row>
    <row r="104" spans="1:22" ht="16.5" customHeight="1">
      <c r="A104" s="9"/>
      <c r="B104" s="9"/>
      <c r="C104" s="9"/>
      <c r="D104" s="10" t="s">
        <v>136</v>
      </c>
      <c r="E104" s="10" t="s">
        <v>66</v>
      </c>
      <c r="F104" s="9" t="s">
        <v>151</v>
      </c>
      <c r="G104" s="9">
        <v>100</v>
      </c>
      <c r="H104" s="16">
        <v>0</v>
      </c>
      <c r="I104" s="16"/>
      <c r="J104" s="16">
        <v>0</v>
      </c>
      <c r="K104" s="16"/>
      <c r="L104" s="16">
        <v>10873</v>
      </c>
      <c r="M104" s="16">
        <v>10873</v>
      </c>
      <c r="N104" s="16">
        <v>10873</v>
      </c>
      <c r="O104" s="16">
        <v>10873</v>
      </c>
      <c r="P104" s="16">
        <v>10873</v>
      </c>
      <c r="Q104" s="16">
        <v>10873</v>
      </c>
      <c r="R104" s="16" t="s">
        <v>33</v>
      </c>
      <c r="S104" s="16" t="s">
        <v>33</v>
      </c>
      <c r="T104" s="16" t="s">
        <v>33</v>
      </c>
      <c r="U104" s="2"/>
      <c r="V104" s="2"/>
    </row>
    <row r="105" spans="1:22" ht="16.5" customHeight="1">
      <c r="A105" s="9"/>
      <c r="B105" s="9"/>
      <c r="C105" s="9"/>
      <c r="D105" s="10" t="s">
        <v>136</v>
      </c>
      <c r="E105" s="10" t="s">
        <v>66</v>
      </c>
      <c r="F105" s="9" t="s">
        <v>139</v>
      </c>
      <c r="G105" s="9">
        <v>100</v>
      </c>
      <c r="H105" s="16">
        <v>0</v>
      </c>
      <c r="I105" s="16"/>
      <c r="J105" s="16">
        <v>0</v>
      </c>
      <c r="K105" s="16"/>
      <c r="L105" s="16">
        <v>1006894.6</v>
      </c>
      <c r="M105" s="16">
        <v>993984.8</v>
      </c>
      <c r="N105" s="16">
        <v>993984.8</v>
      </c>
      <c r="O105" s="16">
        <v>1006894.6</v>
      </c>
      <c r="P105" s="16">
        <v>993984.8</v>
      </c>
      <c r="Q105" s="16">
        <v>923450.3</v>
      </c>
      <c r="R105" s="16" t="s">
        <v>33</v>
      </c>
      <c r="S105" s="16" t="s">
        <v>33</v>
      </c>
      <c r="T105" s="16" t="s">
        <v>33</v>
      </c>
      <c r="U105" s="2"/>
      <c r="V105" s="2"/>
    </row>
    <row r="106" spans="1:22" ht="136.5" customHeight="1">
      <c r="A106" s="9" t="s">
        <v>152</v>
      </c>
      <c r="B106" s="9" t="s">
        <v>153</v>
      </c>
      <c r="C106" s="9" t="s">
        <v>25</v>
      </c>
      <c r="D106" s="10" t="s">
        <v>33</v>
      </c>
      <c r="E106" s="9" t="s">
        <v>33</v>
      </c>
      <c r="F106" s="9" t="s">
        <v>132</v>
      </c>
      <c r="G106" s="9" t="s">
        <v>33</v>
      </c>
      <c r="H106" s="16">
        <v>0</v>
      </c>
      <c r="I106" s="16"/>
      <c r="J106" s="16">
        <v>0</v>
      </c>
      <c r="K106" s="16"/>
      <c r="L106" s="16">
        <v>0</v>
      </c>
      <c r="M106" s="16"/>
      <c r="N106" s="16">
        <v>0</v>
      </c>
      <c r="O106" s="16"/>
      <c r="P106" s="16"/>
      <c r="Q106" s="16">
        <v>0</v>
      </c>
      <c r="R106" s="16" t="s">
        <v>33</v>
      </c>
      <c r="S106" s="16" t="s">
        <v>33</v>
      </c>
      <c r="T106" s="16" t="s">
        <v>33</v>
      </c>
      <c r="U106" s="2"/>
      <c r="V106" s="2"/>
    </row>
    <row r="107" spans="1:22" ht="131.25" customHeight="1">
      <c r="A107" s="9" t="s">
        <v>154</v>
      </c>
      <c r="B107" s="9" t="s">
        <v>155</v>
      </c>
      <c r="C107" s="9" t="s">
        <v>25</v>
      </c>
      <c r="D107" s="10" t="s">
        <v>33</v>
      </c>
      <c r="E107" s="9" t="s">
        <v>33</v>
      </c>
      <c r="F107" s="9" t="s">
        <v>132</v>
      </c>
      <c r="G107" s="9" t="s">
        <v>33</v>
      </c>
      <c r="H107" s="16">
        <v>0</v>
      </c>
      <c r="I107" s="16"/>
      <c r="J107" s="16">
        <v>0</v>
      </c>
      <c r="K107" s="16"/>
      <c r="L107" s="16">
        <v>0</v>
      </c>
      <c r="M107" s="16"/>
      <c r="N107" s="16">
        <v>0</v>
      </c>
      <c r="O107" s="16"/>
      <c r="P107" s="16"/>
      <c r="Q107" s="16">
        <v>0</v>
      </c>
      <c r="R107" s="16" t="s">
        <v>33</v>
      </c>
      <c r="S107" s="16" t="s">
        <v>33</v>
      </c>
      <c r="T107" s="16" t="s">
        <v>33</v>
      </c>
      <c r="U107" s="2"/>
      <c r="V107" s="2"/>
    </row>
    <row r="108" spans="1:22" ht="12.75">
      <c r="A108" s="9" t="s">
        <v>156</v>
      </c>
      <c r="B108" s="9" t="s">
        <v>157</v>
      </c>
      <c r="C108" s="9" t="s">
        <v>25</v>
      </c>
      <c r="D108" s="10" t="s">
        <v>33</v>
      </c>
      <c r="E108" s="9" t="s">
        <v>33</v>
      </c>
      <c r="F108" s="9" t="s">
        <v>132</v>
      </c>
      <c r="G108" s="9" t="s">
        <v>33</v>
      </c>
      <c r="H108" s="16">
        <v>0</v>
      </c>
      <c r="I108" s="16"/>
      <c r="J108" s="16">
        <v>0</v>
      </c>
      <c r="K108" s="16"/>
      <c r="L108" s="16">
        <v>0</v>
      </c>
      <c r="M108" s="16"/>
      <c r="N108" s="16">
        <v>0</v>
      </c>
      <c r="O108" s="16"/>
      <c r="P108" s="16"/>
      <c r="Q108" s="16">
        <v>0</v>
      </c>
      <c r="R108" s="16" t="s">
        <v>33</v>
      </c>
      <c r="S108" s="16" t="s">
        <v>33</v>
      </c>
      <c r="T108" s="16" t="s">
        <v>33</v>
      </c>
      <c r="U108" s="2"/>
      <c r="V108" s="2"/>
    </row>
    <row r="109" spans="1:22" ht="12.75">
      <c r="A109" s="9" t="s">
        <v>158</v>
      </c>
      <c r="B109" s="9" t="s">
        <v>159</v>
      </c>
      <c r="C109" s="9" t="s">
        <v>25</v>
      </c>
      <c r="D109" s="10" t="s">
        <v>33</v>
      </c>
      <c r="E109" s="9" t="s">
        <v>33</v>
      </c>
      <c r="F109" s="9" t="s">
        <v>132</v>
      </c>
      <c r="G109" s="9" t="s">
        <v>33</v>
      </c>
      <c r="H109" s="16">
        <v>0</v>
      </c>
      <c r="I109" s="16"/>
      <c r="J109" s="16">
        <v>0</v>
      </c>
      <c r="K109" s="16"/>
      <c r="L109" s="16">
        <v>0</v>
      </c>
      <c r="M109" s="16"/>
      <c r="N109" s="16">
        <v>0</v>
      </c>
      <c r="O109" s="16"/>
      <c r="P109" s="16"/>
      <c r="Q109" s="16">
        <v>0</v>
      </c>
      <c r="R109" s="16" t="s">
        <v>33</v>
      </c>
      <c r="S109" s="16" t="s">
        <v>33</v>
      </c>
      <c r="T109" s="16" t="s">
        <v>33</v>
      </c>
      <c r="U109" s="2"/>
      <c r="V109" s="2"/>
    </row>
    <row r="110" spans="1:23" ht="14.25" customHeight="1">
      <c r="A110" s="8" t="s">
        <v>160</v>
      </c>
      <c r="B110" s="8" t="s">
        <v>161</v>
      </c>
      <c r="C110" s="9" t="s">
        <v>25</v>
      </c>
      <c r="D110" s="10" t="s">
        <v>26</v>
      </c>
      <c r="E110" s="9" t="s">
        <v>26</v>
      </c>
      <c r="F110" s="9" t="s">
        <v>162</v>
      </c>
      <c r="G110" s="9" t="s">
        <v>26</v>
      </c>
      <c r="H110" s="11">
        <f aca="true" t="shared" si="2" ref="H110:J110">H112</f>
        <v>387563340.00000006</v>
      </c>
      <c r="I110" s="11">
        <f t="shared" si="2"/>
        <v>0</v>
      </c>
      <c r="J110" s="11">
        <f t="shared" si="2"/>
        <v>475679075.2</v>
      </c>
      <c r="K110" s="11"/>
      <c r="L110" s="11">
        <f>L112</f>
        <v>458028232.4</v>
      </c>
      <c r="M110" s="11"/>
      <c r="N110" s="11">
        <f>N112</f>
        <v>528509152.7</v>
      </c>
      <c r="O110" s="11"/>
      <c r="P110" s="11"/>
      <c r="Q110" s="11">
        <f>Q112</f>
        <v>599191641.3</v>
      </c>
      <c r="R110" s="11">
        <f>787940218.66813-R144</f>
        <v>786744406.16813</v>
      </c>
      <c r="S110" s="11">
        <f>886051974.499995-S144</f>
        <v>884856161.999995</v>
      </c>
      <c r="T110" s="11">
        <f>1003030009.34236-T144</f>
        <v>1001834196.84236</v>
      </c>
      <c r="U110" s="26">
        <f>SUM(H110:T110)</f>
        <v>5122406206.610485</v>
      </c>
      <c r="V110" s="29">
        <f>H110+J110+L110+N110+Q110+R110+S110+T110</f>
        <v>5122406206.610485</v>
      </c>
      <c r="W110" s="15"/>
    </row>
    <row r="111" spans="1:22" ht="12.75">
      <c r="A111" s="8"/>
      <c r="B111" s="8"/>
      <c r="C111" s="9"/>
      <c r="D111" s="10"/>
      <c r="E111" s="9"/>
      <c r="F111" s="9"/>
      <c r="G111" s="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26"/>
      <c r="V111" s="29"/>
    </row>
    <row r="112" spans="1:22" ht="44.25" customHeight="1">
      <c r="A112" s="8"/>
      <c r="B112" s="8"/>
      <c r="C112" s="9" t="s">
        <v>28</v>
      </c>
      <c r="D112" s="10" t="s">
        <v>29</v>
      </c>
      <c r="E112" s="9" t="s">
        <v>26</v>
      </c>
      <c r="F112" s="9" t="s">
        <v>162</v>
      </c>
      <c r="G112" s="9" t="s">
        <v>26</v>
      </c>
      <c r="H112" s="16">
        <f>H113+H114+H117+H122+H125+H126+H127+H128+H132+H133+H134+H135+H136</f>
        <v>387563340.00000006</v>
      </c>
      <c r="I112" s="16"/>
      <c r="J112" s="16">
        <f>J113+J114+J117+J122++J125+J127+J128+J132+J133+J134+J135+J136</f>
        <v>475679075.2</v>
      </c>
      <c r="K112" s="16" t="e">
        <f>#N/A</f>
        <v>#NAME?</v>
      </c>
      <c r="L112" s="16">
        <f>L113+L114+L117+L122+L125+L127+L128+L132+L133+L134+L135+L136</f>
        <v>458028232.4</v>
      </c>
      <c r="M112" s="16" t="e">
        <f>#N/A</f>
        <v>#NAME?</v>
      </c>
      <c r="N112" s="16">
        <f>N113+N114+N117+N122+N125+N127+N128+N132+N133+N134+N135+N136</f>
        <v>528509152.7</v>
      </c>
      <c r="O112" s="16"/>
      <c r="P112" s="16"/>
      <c r="Q112" s="16">
        <f>Q113+Q114+Q117+Q122+Q125+Q127+Q128+Q132+Q133+Q134+Q135+Q136</f>
        <v>599191641.3</v>
      </c>
      <c r="R112" s="16">
        <f>R110</f>
        <v>786744406.16813</v>
      </c>
      <c r="S112" s="16">
        <f>S110</f>
        <v>884856161.999995</v>
      </c>
      <c r="T112" s="16">
        <f>T110</f>
        <v>1001834196.84236</v>
      </c>
      <c r="U112" s="2"/>
      <c r="V112" s="2"/>
    </row>
    <row r="113" spans="1:22" ht="12.75">
      <c r="A113" s="9" t="s">
        <v>163</v>
      </c>
      <c r="B113" s="9" t="s">
        <v>164</v>
      </c>
      <c r="C113" s="9" t="s">
        <v>25</v>
      </c>
      <c r="D113" s="10" t="s">
        <v>29</v>
      </c>
      <c r="E113" s="9" t="s">
        <v>33</v>
      </c>
      <c r="F113" s="9" t="s">
        <v>165</v>
      </c>
      <c r="G113" s="9" t="s">
        <v>33</v>
      </c>
      <c r="H113" s="16">
        <v>0</v>
      </c>
      <c r="I113" s="16"/>
      <c r="J113" s="16">
        <v>0</v>
      </c>
      <c r="K113" s="16"/>
      <c r="L113" s="16">
        <v>0</v>
      </c>
      <c r="M113" s="16"/>
      <c r="N113" s="16">
        <v>0</v>
      </c>
      <c r="O113" s="16"/>
      <c r="P113" s="16"/>
      <c r="Q113" s="16">
        <v>0</v>
      </c>
      <c r="R113" s="16" t="s">
        <v>33</v>
      </c>
      <c r="S113" s="16" t="s">
        <v>33</v>
      </c>
      <c r="T113" s="16" t="s">
        <v>33</v>
      </c>
      <c r="U113" s="2"/>
      <c r="V113" s="2"/>
    </row>
    <row r="114" spans="1:22" ht="63.75" customHeight="1">
      <c r="A114" s="9" t="s">
        <v>166</v>
      </c>
      <c r="B114" s="21" t="s">
        <v>167</v>
      </c>
      <c r="C114" s="9" t="s">
        <v>25</v>
      </c>
      <c r="D114" s="10" t="s">
        <v>29</v>
      </c>
      <c r="E114" s="9" t="s">
        <v>33</v>
      </c>
      <c r="F114" s="9" t="s">
        <v>168</v>
      </c>
      <c r="G114" s="9">
        <v>700</v>
      </c>
      <c r="H114" s="16">
        <f>H115+H116</f>
        <v>373054013.90000004</v>
      </c>
      <c r="I114" s="16"/>
      <c r="J114" s="16">
        <f>J115+J116</f>
        <v>452530275.4</v>
      </c>
      <c r="K114" s="16"/>
      <c r="L114" s="16">
        <f>L115+L116</f>
        <v>449303663.2</v>
      </c>
      <c r="M114" s="16"/>
      <c r="N114" s="16">
        <f>N115+N116</f>
        <v>518741518.5</v>
      </c>
      <c r="O114" s="16"/>
      <c r="P114" s="16"/>
      <c r="Q114" s="16">
        <f>Q115+Q116</f>
        <v>584077156</v>
      </c>
      <c r="R114" s="16" t="s">
        <v>33</v>
      </c>
      <c r="S114" s="16" t="s">
        <v>33</v>
      </c>
      <c r="T114" s="16" t="s">
        <v>33</v>
      </c>
      <c r="U114" s="2"/>
      <c r="V114" s="2"/>
    </row>
    <row r="115" spans="1:22" ht="12.75" customHeight="1">
      <c r="A115" s="9"/>
      <c r="B115" s="9"/>
      <c r="C115" s="21" t="s">
        <v>28</v>
      </c>
      <c r="D115" s="10" t="s">
        <v>29</v>
      </c>
      <c r="E115" s="9">
        <v>1301</v>
      </c>
      <c r="F115" s="9" t="s">
        <v>168</v>
      </c>
      <c r="G115" s="9">
        <v>700</v>
      </c>
      <c r="H115" s="16">
        <v>289635140.6</v>
      </c>
      <c r="I115" s="16"/>
      <c r="J115" s="16">
        <v>354000022.5</v>
      </c>
      <c r="K115" s="16"/>
      <c r="L115" s="16">
        <v>341792646.2</v>
      </c>
      <c r="M115" s="16">
        <v>397262009</v>
      </c>
      <c r="N115" s="16">
        <v>397262009</v>
      </c>
      <c r="O115" s="16">
        <v>341792646.2</v>
      </c>
      <c r="P115" s="16">
        <v>397262009</v>
      </c>
      <c r="Q115" s="16">
        <v>447924407.7</v>
      </c>
      <c r="R115" s="16" t="s">
        <v>33</v>
      </c>
      <c r="S115" s="16" t="s">
        <v>33</v>
      </c>
      <c r="T115" s="16" t="s">
        <v>33</v>
      </c>
      <c r="U115" s="2"/>
      <c r="V115" s="2"/>
    </row>
    <row r="116" spans="1:22" ht="12.75">
      <c r="A116" s="9"/>
      <c r="B116" s="21"/>
      <c r="C116" s="21"/>
      <c r="D116" s="31" t="s">
        <v>29</v>
      </c>
      <c r="E116" s="21">
        <v>1302</v>
      </c>
      <c r="F116" s="21" t="s">
        <v>168</v>
      </c>
      <c r="G116" s="21">
        <v>700</v>
      </c>
      <c r="H116" s="32">
        <v>83418873.3</v>
      </c>
      <c r="I116" s="32"/>
      <c r="J116" s="32">
        <v>98530252.9</v>
      </c>
      <c r="K116" s="32"/>
      <c r="L116" s="16">
        <v>107511017</v>
      </c>
      <c r="M116" s="16">
        <v>121479509.5</v>
      </c>
      <c r="N116" s="16">
        <v>121479509.5</v>
      </c>
      <c r="O116" s="16">
        <v>107511017</v>
      </c>
      <c r="P116" s="16">
        <v>121479509.5</v>
      </c>
      <c r="Q116" s="16">
        <v>136152748.3</v>
      </c>
      <c r="R116" s="16" t="s">
        <v>33</v>
      </c>
      <c r="S116" s="16" t="s">
        <v>33</v>
      </c>
      <c r="T116" s="16" t="s">
        <v>33</v>
      </c>
      <c r="U116" s="2"/>
      <c r="V116" s="2"/>
    </row>
    <row r="117" spans="1:22" ht="12.75" customHeight="1">
      <c r="A117" s="9" t="s">
        <v>169</v>
      </c>
      <c r="B117" s="9" t="s">
        <v>170</v>
      </c>
      <c r="C117" s="9" t="s">
        <v>25</v>
      </c>
      <c r="D117" s="10" t="s">
        <v>29</v>
      </c>
      <c r="E117" s="9" t="s">
        <v>33</v>
      </c>
      <c r="F117" s="9" t="s">
        <v>165</v>
      </c>
      <c r="G117" s="9" t="s">
        <v>33</v>
      </c>
      <c r="H117" s="16">
        <v>0</v>
      </c>
      <c r="I117" s="33"/>
      <c r="J117" s="16">
        <v>0</v>
      </c>
      <c r="K117" s="33"/>
      <c r="L117" s="16">
        <v>0</v>
      </c>
      <c r="M117" s="16"/>
      <c r="N117" s="16">
        <v>0</v>
      </c>
      <c r="O117" s="16"/>
      <c r="P117" s="16"/>
      <c r="Q117" s="16">
        <v>0</v>
      </c>
      <c r="R117" s="16" t="s">
        <v>33</v>
      </c>
      <c r="S117" s="16" t="s">
        <v>33</v>
      </c>
      <c r="T117" s="16" t="s">
        <v>33</v>
      </c>
      <c r="U117" s="2"/>
      <c r="V117" s="2"/>
    </row>
    <row r="118" spans="1:22" ht="12.75">
      <c r="A118" s="9"/>
      <c r="B118" s="9"/>
      <c r="C118" s="9"/>
      <c r="D118" s="10"/>
      <c r="E118" s="9"/>
      <c r="F118" s="9"/>
      <c r="G118" s="9"/>
      <c r="H118" s="16"/>
      <c r="I118" s="33"/>
      <c r="J118" s="16"/>
      <c r="K118" s="33"/>
      <c r="L118" s="16"/>
      <c r="M118" s="16"/>
      <c r="N118" s="16"/>
      <c r="O118" s="16"/>
      <c r="P118" s="16"/>
      <c r="Q118" s="16"/>
      <c r="R118" s="16"/>
      <c r="S118" s="16"/>
      <c r="T118" s="16"/>
      <c r="U118" s="2"/>
      <c r="V118" s="2"/>
    </row>
    <row r="119" spans="1:22" ht="16.5" customHeight="1">
      <c r="A119" s="9"/>
      <c r="B119" s="9"/>
      <c r="C119" s="9"/>
      <c r="D119" s="10"/>
      <c r="E119" s="9"/>
      <c r="F119" s="9"/>
      <c r="G119" s="9"/>
      <c r="H119" s="16"/>
      <c r="I119" s="33"/>
      <c r="J119" s="16"/>
      <c r="K119" s="33"/>
      <c r="L119" s="16"/>
      <c r="M119" s="16"/>
      <c r="N119" s="16"/>
      <c r="O119" s="16"/>
      <c r="P119" s="16"/>
      <c r="Q119" s="16"/>
      <c r="R119" s="16"/>
      <c r="S119" s="16"/>
      <c r="T119" s="16"/>
      <c r="U119" s="2"/>
      <c r="V119" s="2"/>
    </row>
    <row r="120" spans="1:22" ht="72" customHeight="1">
      <c r="A120" s="9"/>
      <c r="B120" s="9"/>
      <c r="C120" s="9"/>
      <c r="D120" s="10"/>
      <c r="E120" s="9"/>
      <c r="F120" s="9"/>
      <c r="G120" s="9"/>
      <c r="H120" s="16"/>
      <c r="I120" s="33"/>
      <c r="J120" s="16"/>
      <c r="K120" s="33"/>
      <c r="L120" s="16"/>
      <c r="M120" s="16"/>
      <c r="N120" s="16"/>
      <c r="O120" s="16"/>
      <c r="P120" s="16"/>
      <c r="Q120" s="16"/>
      <c r="R120" s="16"/>
      <c r="S120" s="16"/>
      <c r="T120" s="16"/>
      <c r="U120" s="2"/>
      <c r="V120" s="2"/>
    </row>
    <row r="121" spans="1:22" ht="32.25" customHeight="1">
      <c r="A121" s="9"/>
      <c r="B121" s="9"/>
      <c r="C121" s="9"/>
      <c r="D121" s="10"/>
      <c r="E121" s="9"/>
      <c r="F121" s="9"/>
      <c r="G121" s="9"/>
      <c r="H121" s="16"/>
      <c r="I121" s="33"/>
      <c r="J121" s="16"/>
      <c r="K121" s="33"/>
      <c r="L121" s="16"/>
      <c r="M121" s="16"/>
      <c r="N121" s="16"/>
      <c r="O121" s="16"/>
      <c r="P121" s="16"/>
      <c r="Q121" s="16"/>
      <c r="R121" s="16"/>
      <c r="S121" s="16"/>
      <c r="T121" s="16"/>
      <c r="U121" s="2"/>
      <c r="V121" s="2"/>
    </row>
    <row r="122" spans="1:22" ht="89.25" customHeight="1">
      <c r="A122" s="9" t="s">
        <v>171</v>
      </c>
      <c r="B122" s="34" t="s">
        <v>172</v>
      </c>
      <c r="C122" s="34" t="s">
        <v>25</v>
      </c>
      <c r="D122" s="35" t="s">
        <v>29</v>
      </c>
      <c r="E122" s="34" t="s">
        <v>33</v>
      </c>
      <c r="F122" s="34" t="s">
        <v>173</v>
      </c>
      <c r="G122" s="34">
        <v>800</v>
      </c>
      <c r="H122" s="36">
        <f aca="true" t="shared" si="3" ref="H122:J122">H123+H124</f>
        <v>7674574</v>
      </c>
      <c r="I122" s="36">
        <f t="shared" si="3"/>
        <v>0</v>
      </c>
      <c r="J122" s="36">
        <f t="shared" si="3"/>
        <v>15272078.8</v>
      </c>
      <c r="K122" s="36"/>
      <c r="L122" s="16">
        <f>L123+L124</f>
        <v>5012192.8</v>
      </c>
      <c r="M122" s="16"/>
      <c r="N122" s="16">
        <f>N123+N124</f>
        <v>5988758.8</v>
      </c>
      <c r="O122" s="16"/>
      <c r="P122" s="16"/>
      <c r="Q122" s="16">
        <f>Q123+Q124</f>
        <v>11280828</v>
      </c>
      <c r="R122" s="36" t="s">
        <v>33</v>
      </c>
      <c r="S122" s="36" t="s">
        <v>33</v>
      </c>
      <c r="T122" s="36" t="s">
        <v>33</v>
      </c>
      <c r="U122" s="2"/>
      <c r="V122" s="2"/>
    </row>
    <row r="123" spans="1:22" ht="21" customHeight="1">
      <c r="A123" s="9"/>
      <c r="B123" s="9"/>
      <c r="C123" s="9" t="s">
        <v>28</v>
      </c>
      <c r="D123" s="10" t="s">
        <v>29</v>
      </c>
      <c r="E123" s="10" t="s">
        <v>86</v>
      </c>
      <c r="F123" s="9" t="s">
        <v>173</v>
      </c>
      <c r="G123" s="9">
        <v>800</v>
      </c>
      <c r="H123" s="16">
        <v>4354574</v>
      </c>
      <c r="I123" s="16"/>
      <c r="J123" s="16">
        <v>7197078.8</v>
      </c>
      <c r="K123" s="16"/>
      <c r="L123" s="16">
        <v>3412192.8</v>
      </c>
      <c r="M123" s="16">
        <v>3988758.8</v>
      </c>
      <c r="N123" s="16">
        <v>3988758.8</v>
      </c>
      <c r="O123" s="16">
        <v>3412192.8</v>
      </c>
      <c r="P123" s="16">
        <v>3988758.8</v>
      </c>
      <c r="Q123" s="16">
        <v>8550828</v>
      </c>
      <c r="R123" s="16" t="s">
        <v>33</v>
      </c>
      <c r="S123" s="16" t="s">
        <v>33</v>
      </c>
      <c r="T123" s="16" t="s">
        <v>33</v>
      </c>
      <c r="U123" s="2"/>
      <c r="V123" s="2"/>
    </row>
    <row r="124" spans="1:22" ht="33" customHeight="1">
      <c r="A124" s="9"/>
      <c r="B124" s="9"/>
      <c r="C124" s="9"/>
      <c r="D124" s="10" t="s">
        <v>29</v>
      </c>
      <c r="E124" s="10" t="s">
        <v>174</v>
      </c>
      <c r="F124" s="9" t="s">
        <v>173</v>
      </c>
      <c r="G124" s="9">
        <v>800</v>
      </c>
      <c r="H124" s="16">
        <v>3320000</v>
      </c>
      <c r="I124" s="16"/>
      <c r="J124" s="16">
        <v>8075000</v>
      </c>
      <c r="K124" s="16"/>
      <c r="L124" s="16">
        <v>1600000</v>
      </c>
      <c r="M124" s="16">
        <v>2000000</v>
      </c>
      <c r="N124" s="16">
        <v>2000000</v>
      </c>
      <c r="O124" s="16">
        <v>1600000</v>
      </c>
      <c r="P124" s="16">
        <v>2000000</v>
      </c>
      <c r="Q124" s="16">
        <v>2730000</v>
      </c>
      <c r="R124" s="16" t="s">
        <v>33</v>
      </c>
      <c r="S124" s="16" t="s">
        <v>33</v>
      </c>
      <c r="T124" s="16" t="s">
        <v>33</v>
      </c>
      <c r="U124" s="2"/>
      <c r="V124" s="2"/>
    </row>
    <row r="125" spans="1:22" ht="75.75" customHeight="1">
      <c r="A125" s="9" t="s">
        <v>175</v>
      </c>
      <c r="B125" s="9" t="s">
        <v>176</v>
      </c>
      <c r="C125" s="9" t="s">
        <v>28</v>
      </c>
      <c r="D125" s="10" t="s">
        <v>29</v>
      </c>
      <c r="E125" s="10" t="s">
        <v>83</v>
      </c>
      <c r="F125" s="9" t="s">
        <v>177</v>
      </c>
      <c r="G125" s="9">
        <v>200</v>
      </c>
      <c r="H125" s="16">
        <v>0</v>
      </c>
      <c r="I125" s="16"/>
      <c r="J125" s="16">
        <v>41823.5</v>
      </c>
      <c r="K125" s="16"/>
      <c r="L125" s="16">
        <v>51928</v>
      </c>
      <c r="M125" s="16">
        <v>53305.4</v>
      </c>
      <c r="N125" s="16">
        <v>53305.4</v>
      </c>
      <c r="O125" s="16">
        <v>51928</v>
      </c>
      <c r="P125" s="16">
        <v>53305.4</v>
      </c>
      <c r="Q125" s="16">
        <v>54407.3</v>
      </c>
      <c r="R125" s="16" t="s">
        <v>33</v>
      </c>
      <c r="S125" s="16" t="s">
        <v>33</v>
      </c>
      <c r="T125" s="16" t="s">
        <v>33</v>
      </c>
      <c r="U125" s="2"/>
      <c r="V125" s="2"/>
    </row>
    <row r="126" spans="1:22" ht="15.75" customHeight="1">
      <c r="A126" s="9"/>
      <c r="B126" s="9"/>
      <c r="C126" s="9"/>
      <c r="D126" s="10" t="s">
        <v>29</v>
      </c>
      <c r="E126" s="10" t="s">
        <v>83</v>
      </c>
      <c r="F126" s="10" t="s">
        <v>147</v>
      </c>
      <c r="G126" s="9">
        <v>200</v>
      </c>
      <c r="H126" s="16">
        <v>71280</v>
      </c>
      <c r="I126" s="16"/>
      <c r="J126" s="16">
        <v>0</v>
      </c>
      <c r="K126" s="16"/>
      <c r="L126" s="16">
        <v>0</v>
      </c>
      <c r="M126" s="16"/>
      <c r="N126" s="16">
        <v>0</v>
      </c>
      <c r="O126" s="16"/>
      <c r="P126" s="16"/>
      <c r="Q126" s="16">
        <v>0</v>
      </c>
      <c r="R126" s="16" t="s">
        <v>33</v>
      </c>
      <c r="S126" s="16" t="s">
        <v>33</v>
      </c>
      <c r="T126" s="16" t="s">
        <v>33</v>
      </c>
      <c r="U126" s="2"/>
      <c r="V126" s="2"/>
    </row>
    <row r="127" spans="1:22" ht="75.75" customHeight="1">
      <c r="A127" s="21" t="s">
        <v>178</v>
      </c>
      <c r="B127" s="21" t="s">
        <v>179</v>
      </c>
      <c r="C127" s="9" t="s">
        <v>25</v>
      </c>
      <c r="D127" s="10" t="s">
        <v>29</v>
      </c>
      <c r="E127" s="10" t="s">
        <v>33</v>
      </c>
      <c r="F127" s="9" t="s">
        <v>165</v>
      </c>
      <c r="G127" s="9" t="s">
        <v>180</v>
      </c>
      <c r="H127" s="16">
        <v>0</v>
      </c>
      <c r="I127" s="16"/>
      <c r="J127" s="16">
        <v>0</v>
      </c>
      <c r="K127" s="16"/>
      <c r="L127" s="16">
        <v>0</v>
      </c>
      <c r="M127" s="16"/>
      <c r="N127" s="16">
        <v>0</v>
      </c>
      <c r="O127" s="16"/>
      <c r="P127" s="16"/>
      <c r="Q127" s="16">
        <v>0</v>
      </c>
      <c r="R127" s="16" t="s">
        <v>33</v>
      </c>
      <c r="S127" s="16" t="s">
        <v>33</v>
      </c>
      <c r="T127" s="16" t="s">
        <v>33</v>
      </c>
      <c r="U127" s="2"/>
      <c r="V127" s="2"/>
    </row>
    <row r="128" spans="1:22" ht="21" customHeight="1">
      <c r="A128" s="9" t="s">
        <v>181</v>
      </c>
      <c r="B128" s="9" t="s">
        <v>182</v>
      </c>
      <c r="C128" s="9" t="s">
        <v>25</v>
      </c>
      <c r="D128" s="10" t="s">
        <v>29</v>
      </c>
      <c r="E128" s="10" t="s">
        <v>83</v>
      </c>
      <c r="F128" s="9" t="s">
        <v>162</v>
      </c>
      <c r="G128" s="9" t="s">
        <v>33</v>
      </c>
      <c r="H128" s="16">
        <f>H129+H131+H130</f>
        <v>1804485</v>
      </c>
      <c r="I128" s="16"/>
      <c r="J128" s="16">
        <f>J129+J131</f>
        <v>2662347.5</v>
      </c>
      <c r="K128" s="16"/>
      <c r="L128" s="16">
        <f>L129+L131</f>
        <v>1509570</v>
      </c>
      <c r="M128" s="16"/>
      <c r="N128" s="16">
        <f>N129+N131</f>
        <v>1519670</v>
      </c>
      <c r="O128" s="16"/>
      <c r="P128" s="16"/>
      <c r="Q128" s="16">
        <f>Q129+Q131</f>
        <v>1527750</v>
      </c>
      <c r="R128" s="16" t="s">
        <v>33</v>
      </c>
      <c r="S128" s="16" t="s">
        <v>33</v>
      </c>
      <c r="T128" s="16" t="s">
        <v>33</v>
      </c>
      <c r="U128" s="2"/>
      <c r="V128" s="2"/>
    </row>
    <row r="129" spans="1:22" ht="21" customHeight="1">
      <c r="A129" s="9"/>
      <c r="B129" s="9"/>
      <c r="C129" s="9" t="s">
        <v>28</v>
      </c>
      <c r="D129" s="10" t="s">
        <v>29</v>
      </c>
      <c r="E129" s="10" t="s">
        <v>83</v>
      </c>
      <c r="F129" s="9" t="s">
        <v>183</v>
      </c>
      <c r="G129" s="9">
        <v>200</v>
      </c>
      <c r="H129" s="16">
        <f>1393565+300000</f>
        <v>1693565</v>
      </c>
      <c r="I129" s="16"/>
      <c r="J129" s="16">
        <f>1352735+1195812.5</f>
        <v>2548547.5</v>
      </c>
      <c r="K129" s="16"/>
      <c r="L129" s="16">
        <v>1395770</v>
      </c>
      <c r="M129" s="16">
        <v>1405870</v>
      </c>
      <c r="N129" s="16">
        <v>1405870</v>
      </c>
      <c r="O129" s="16">
        <v>1395770</v>
      </c>
      <c r="P129" s="16">
        <v>1405870</v>
      </c>
      <c r="Q129" s="16">
        <v>1413950</v>
      </c>
      <c r="R129" s="16" t="s">
        <v>33</v>
      </c>
      <c r="S129" s="16" t="s">
        <v>33</v>
      </c>
      <c r="T129" s="16" t="s">
        <v>33</v>
      </c>
      <c r="U129" s="2"/>
      <c r="V129" s="2"/>
    </row>
    <row r="130" spans="1:22" ht="16.5" customHeight="1">
      <c r="A130" s="9"/>
      <c r="B130" s="9"/>
      <c r="C130" s="9"/>
      <c r="D130" s="10" t="s">
        <v>29</v>
      </c>
      <c r="E130" s="10" t="s">
        <v>83</v>
      </c>
      <c r="F130" s="10" t="s">
        <v>147</v>
      </c>
      <c r="G130" s="9">
        <v>200</v>
      </c>
      <c r="H130" s="16">
        <v>110920</v>
      </c>
      <c r="I130" s="16"/>
      <c r="J130" s="16">
        <v>0</v>
      </c>
      <c r="K130" s="16"/>
      <c r="L130" s="16">
        <v>0</v>
      </c>
      <c r="M130" s="16"/>
      <c r="N130" s="16">
        <v>0</v>
      </c>
      <c r="O130" s="16"/>
      <c r="P130" s="16"/>
      <c r="Q130" s="16">
        <v>0</v>
      </c>
      <c r="R130" s="16" t="s">
        <v>33</v>
      </c>
      <c r="S130" s="16" t="s">
        <v>33</v>
      </c>
      <c r="T130" s="16" t="s">
        <v>33</v>
      </c>
      <c r="U130" s="2"/>
      <c r="V130" s="2"/>
    </row>
    <row r="131" spans="1:22" ht="46.5" customHeight="1">
      <c r="A131" s="9"/>
      <c r="B131" s="9"/>
      <c r="C131" s="9"/>
      <c r="D131" s="10" t="s">
        <v>29</v>
      </c>
      <c r="E131" s="10" t="s">
        <v>83</v>
      </c>
      <c r="F131" s="9" t="s">
        <v>177</v>
      </c>
      <c r="G131" s="9">
        <v>200</v>
      </c>
      <c r="H131" s="16">
        <v>0</v>
      </c>
      <c r="I131" s="16"/>
      <c r="J131" s="16">
        <v>113800</v>
      </c>
      <c r="K131" s="16"/>
      <c r="L131" s="16">
        <v>113800</v>
      </c>
      <c r="M131" s="16">
        <v>113800</v>
      </c>
      <c r="N131" s="16">
        <v>113800</v>
      </c>
      <c r="O131" s="16">
        <v>113800</v>
      </c>
      <c r="P131" s="16">
        <v>113800</v>
      </c>
      <c r="Q131" s="16">
        <v>113800</v>
      </c>
      <c r="R131" s="16" t="s">
        <v>33</v>
      </c>
      <c r="S131" s="16" t="s">
        <v>33</v>
      </c>
      <c r="T131" s="16" t="s">
        <v>33</v>
      </c>
      <c r="U131" s="2"/>
      <c r="V131" s="2"/>
    </row>
    <row r="132" spans="1:22" ht="145.5" customHeight="1">
      <c r="A132" s="34" t="s">
        <v>184</v>
      </c>
      <c r="B132" s="34" t="s">
        <v>185</v>
      </c>
      <c r="C132" s="34" t="s">
        <v>25</v>
      </c>
      <c r="D132" s="10" t="s">
        <v>29</v>
      </c>
      <c r="E132" s="10" t="s">
        <v>33</v>
      </c>
      <c r="F132" s="9" t="s">
        <v>165</v>
      </c>
      <c r="G132" s="9" t="s">
        <v>33</v>
      </c>
      <c r="H132" s="16">
        <v>0</v>
      </c>
      <c r="I132" s="16"/>
      <c r="J132" s="16">
        <v>0</v>
      </c>
      <c r="K132" s="16"/>
      <c r="L132" s="16">
        <v>0</v>
      </c>
      <c r="M132" s="16"/>
      <c r="N132" s="16">
        <v>0</v>
      </c>
      <c r="O132" s="16"/>
      <c r="P132" s="16"/>
      <c r="Q132" s="16">
        <v>0</v>
      </c>
      <c r="R132" s="16" t="s">
        <v>33</v>
      </c>
      <c r="S132" s="16" t="s">
        <v>33</v>
      </c>
      <c r="T132" s="16" t="s">
        <v>33</v>
      </c>
      <c r="U132" s="2"/>
      <c r="V132" s="2"/>
    </row>
    <row r="133" spans="1:22" ht="145.5" customHeight="1">
      <c r="A133" s="21" t="s">
        <v>186</v>
      </c>
      <c r="B133" s="21" t="s">
        <v>187</v>
      </c>
      <c r="C133" s="34" t="s">
        <v>25</v>
      </c>
      <c r="D133" s="10" t="s">
        <v>29</v>
      </c>
      <c r="E133" s="10" t="s">
        <v>83</v>
      </c>
      <c r="F133" s="9" t="s">
        <v>188</v>
      </c>
      <c r="G133" s="9">
        <v>800</v>
      </c>
      <c r="H133" s="16">
        <v>1976400</v>
      </c>
      <c r="I133" s="16"/>
      <c r="J133" s="16">
        <v>1907700</v>
      </c>
      <c r="K133" s="16"/>
      <c r="L133" s="16">
        <v>2150878.4</v>
      </c>
      <c r="M133" s="16">
        <v>2205900</v>
      </c>
      <c r="N133" s="16">
        <v>2205900</v>
      </c>
      <c r="O133" s="16">
        <v>2150878.4</v>
      </c>
      <c r="P133" s="16">
        <v>2205900</v>
      </c>
      <c r="Q133" s="16">
        <v>2251500</v>
      </c>
      <c r="R133" s="16" t="s">
        <v>33</v>
      </c>
      <c r="S133" s="16" t="s">
        <v>33</v>
      </c>
      <c r="T133" s="16" t="s">
        <v>33</v>
      </c>
      <c r="U133" s="2"/>
      <c r="V133" s="2"/>
    </row>
    <row r="134" spans="1:22" ht="91.5" customHeight="1">
      <c r="A134" s="9" t="s">
        <v>189</v>
      </c>
      <c r="B134" s="9" t="s">
        <v>190</v>
      </c>
      <c r="C134" s="9" t="s">
        <v>25</v>
      </c>
      <c r="D134" s="10" t="s">
        <v>29</v>
      </c>
      <c r="E134" s="10" t="s">
        <v>78</v>
      </c>
      <c r="F134" s="9" t="s">
        <v>191</v>
      </c>
      <c r="G134" s="9">
        <v>800</v>
      </c>
      <c r="H134" s="16">
        <v>2982587.1</v>
      </c>
      <c r="I134" s="16"/>
      <c r="J134" s="16">
        <v>3264850</v>
      </c>
      <c r="K134" s="16"/>
      <c r="L134" s="16">
        <v>0</v>
      </c>
      <c r="M134" s="16"/>
      <c r="N134" s="16">
        <v>0</v>
      </c>
      <c r="O134" s="16"/>
      <c r="P134" s="16"/>
      <c r="Q134" s="16">
        <v>0</v>
      </c>
      <c r="R134" s="16" t="s">
        <v>33</v>
      </c>
      <c r="S134" s="16" t="s">
        <v>33</v>
      </c>
      <c r="T134" s="16" t="s">
        <v>33</v>
      </c>
      <c r="U134" s="2"/>
      <c r="V134" s="2"/>
    </row>
    <row r="135" spans="1:22" ht="55.5" customHeight="1">
      <c r="A135" s="9" t="s">
        <v>192</v>
      </c>
      <c r="B135" s="9" t="s">
        <v>193</v>
      </c>
      <c r="C135" s="9" t="s">
        <v>25</v>
      </c>
      <c r="D135" s="10" t="s">
        <v>29</v>
      </c>
      <c r="E135" s="10" t="s">
        <v>33</v>
      </c>
      <c r="F135" s="9" t="s">
        <v>165</v>
      </c>
      <c r="G135" s="9" t="s">
        <v>33</v>
      </c>
      <c r="H135" s="16">
        <v>0</v>
      </c>
      <c r="I135" s="16"/>
      <c r="J135" s="16">
        <v>0</v>
      </c>
      <c r="K135" s="16"/>
      <c r="L135" s="16">
        <v>0</v>
      </c>
      <c r="M135" s="16"/>
      <c r="N135" s="16">
        <v>0</v>
      </c>
      <c r="O135" s="16"/>
      <c r="P135" s="16"/>
      <c r="Q135" s="16">
        <v>0</v>
      </c>
      <c r="R135" s="16" t="s">
        <v>33</v>
      </c>
      <c r="S135" s="16" t="s">
        <v>33</v>
      </c>
      <c r="T135" s="16" t="s">
        <v>33</v>
      </c>
      <c r="U135" s="2"/>
      <c r="V135" s="2"/>
    </row>
    <row r="136" spans="1:22" ht="204" customHeight="1">
      <c r="A136" s="9" t="s">
        <v>194</v>
      </c>
      <c r="B136" s="9" t="s">
        <v>195</v>
      </c>
      <c r="C136" s="9" t="s">
        <v>25</v>
      </c>
      <c r="D136" s="10" t="s">
        <v>29</v>
      </c>
      <c r="E136" s="10" t="s">
        <v>33</v>
      </c>
      <c r="F136" s="9" t="s">
        <v>165</v>
      </c>
      <c r="G136" s="9" t="s">
        <v>33</v>
      </c>
      <c r="H136" s="16">
        <v>0</v>
      </c>
      <c r="I136" s="16"/>
      <c r="J136" s="16">
        <v>0</v>
      </c>
      <c r="K136" s="16"/>
      <c r="L136" s="16">
        <v>0</v>
      </c>
      <c r="M136" s="16"/>
      <c r="N136" s="16">
        <v>0</v>
      </c>
      <c r="O136" s="16"/>
      <c r="P136" s="16"/>
      <c r="Q136" s="16">
        <v>0</v>
      </c>
      <c r="R136" s="16" t="s">
        <v>33</v>
      </c>
      <c r="S136" s="16" t="s">
        <v>33</v>
      </c>
      <c r="T136" s="16" t="s">
        <v>33</v>
      </c>
      <c r="U136" s="2"/>
      <c r="V136" s="2"/>
    </row>
    <row r="137" spans="1:23" ht="12.75">
      <c r="A137" s="8" t="s">
        <v>196</v>
      </c>
      <c r="B137" s="8" t="s">
        <v>197</v>
      </c>
      <c r="C137" s="8" t="s">
        <v>25</v>
      </c>
      <c r="D137" s="37" t="s">
        <v>33</v>
      </c>
      <c r="E137" s="38" t="s">
        <v>33</v>
      </c>
      <c r="F137" s="38" t="s">
        <v>198</v>
      </c>
      <c r="G137" s="38" t="s">
        <v>33</v>
      </c>
      <c r="H137" s="39">
        <f>H138+H139+H140+H141+H142+H143+H146+H147+H148+H149</f>
        <v>0</v>
      </c>
      <c r="I137" s="39"/>
      <c r="J137" s="39">
        <f>J138+J139+J140+J141+J142+J143+J144+J145+J146+J147+J148+J149</f>
        <v>0</v>
      </c>
      <c r="K137" s="39"/>
      <c r="L137" s="39">
        <f>L143</f>
        <v>1199612.5</v>
      </c>
      <c r="M137" s="39"/>
      <c r="N137" s="39">
        <f>N143</f>
        <v>1175620.2</v>
      </c>
      <c r="O137" s="39"/>
      <c r="P137" s="39"/>
      <c r="Q137" s="39">
        <f>Q143</f>
        <v>1176226</v>
      </c>
      <c r="R137" s="40">
        <f aca="true" t="shared" si="4" ref="R137:T137">R143</f>
        <v>1199612.5</v>
      </c>
      <c r="S137" s="40">
        <f t="shared" si="4"/>
        <v>1199612.5</v>
      </c>
      <c r="T137" s="40">
        <f t="shared" si="4"/>
        <v>1199612.5</v>
      </c>
      <c r="U137" s="41">
        <v>0</v>
      </c>
      <c r="V137" s="2"/>
      <c r="W137" s="42"/>
    </row>
    <row r="138" spans="1:22" ht="12.75">
      <c r="A138" s="9" t="s">
        <v>199</v>
      </c>
      <c r="B138" s="9" t="s">
        <v>200</v>
      </c>
      <c r="C138" s="9" t="s">
        <v>25</v>
      </c>
      <c r="D138" s="10" t="s">
        <v>33</v>
      </c>
      <c r="E138" s="9" t="s">
        <v>33</v>
      </c>
      <c r="F138" s="9" t="s">
        <v>201</v>
      </c>
      <c r="G138" s="9" t="s">
        <v>33</v>
      </c>
      <c r="H138" s="16">
        <v>0</v>
      </c>
      <c r="I138" s="16"/>
      <c r="J138" s="16">
        <v>0</v>
      </c>
      <c r="K138" s="16"/>
      <c r="L138" s="16">
        <v>0</v>
      </c>
      <c r="M138" s="16"/>
      <c r="N138" s="16">
        <v>0</v>
      </c>
      <c r="O138" s="16"/>
      <c r="P138" s="16"/>
      <c r="Q138" s="16">
        <v>0</v>
      </c>
      <c r="R138" s="16" t="s">
        <v>33</v>
      </c>
      <c r="S138" s="16" t="s">
        <v>33</v>
      </c>
      <c r="T138" s="16" t="s">
        <v>33</v>
      </c>
      <c r="U138" s="2"/>
      <c r="V138" s="43"/>
    </row>
    <row r="139" spans="1:22" ht="12.75">
      <c r="A139" s="9" t="s">
        <v>202</v>
      </c>
      <c r="B139" s="9" t="s">
        <v>203</v>
      </c>
      <c r="C139" s="44" t="s">
        <v>25</v>
      </c>
      <c r="D139" s="10" t="s">
        <v>33</v>
      </c>
      <c r="E139" s="9" t="s">
        <v>33</v>
      </c>
      <c r="F139" s="9" t="s">
        <v>201</v>
      </c>
      <c r="G139" s="9" t="s">
        <v>33</v>
      </c>
      <c r="H139" s="16">
        <v>0</v>
      </c>
      <c r="I139" s="16"/>
      <c r="J139" s="16">
        <v>0</v>
      </c>
      <c r="K139" s="16"/>
      <c r="L139" s="16">
        <v>0</v>
      </c>
      <c r="M139" s="16"/>
      <c r="N139" s="16">
        <v>0</v>
      </c>
      <c r="O139" s="16"/>
      <c r="P139" s="16"/>
      <c r="Q139" s="16">
        <v>0</v>
      </c>
      <c r="R139" s="16" t="s">
        <v>33</v>
      </c>
      <c r="S139" s="16" t="s">
        <v>33</v>
      </c>
      <c r="T139" s="16" t="s">
        <v>33</v>
      </c>
      <c r="U139" s="2"/>
      <c r="V139" s="2"/>
    </row>
    <row r="140" spans="1:22" ht="12.75">
      <c r="A140" s="9" t="s">
        <v>204</v>
      </c>
      <c r="B140" s="9" t="s">
        <v>205</v>
      </c>
      <c r="C140" s="9" t="s">
        <v>25</v>
      </c>
      <c r="D140" s="10" t="s">
        <v>33</v>
      </c>
      <c r="E140" s="9" t="s">
        <v>33</v>
      </c>
      <c r="F140" s="9" t="s">
        <v>201</v>
      </c>
      <c r="G140" s="9" t="s">
        <v>33</v>
      </c>
      <c r="H140" s="16">
        <v>0</v>
      </c>
      <c r="I140" s="16"/>
      <c r="J140" s="16">
        <v>0</v>
      </c>
      <c r="K140" s="16"/>
      <c r="L140" s="16">
        <v>0</v>
      </c>
      <c r="M140" s="16"/>
      <c r="N140" s="16">
        <v>0</v>
      </c>
      <c r="O140" s="16"/>
      <c r="P140" s="16"/>
      <c r="Q140" s="16">
        <v>0</v>
      </c>
      <c r="R140" s="16" t="s">
        <v>33</v>
      </c>
      <c r="S140" s="16" t="s">
        <v>33</v>
      </c>
      <c r="T140" s="16" t="s">
        <v>33</v>
      </c>
      <c r="U140" s="2"/>
      <c r="V140" s="2"/>
    </row>
    <row r="141" spans="1:22" ht="12.75">
      <c r="A141" s="9" t="s">
        <v>206</v>
      </c>
      <c r="B141" s="45" t="s">
        <v>207</v>
      </c>
      <c r="C141" s="9" t="s">
        <v>25</v>
      </c>
      <c r="D141" s="10" t="s">
        <v>33</v>
      </c>
      <c r="E141" s="9" t="s">
        <v>33</v>
      </c>
      <c r="F141" s="9" t="s">
        <v>201</v>
      </c>
      <c r="G141" s="9" t="s">
        <v>33</v>
      </c>
      <c r="H141" s="16">
        <v>0</v>
      </c>
      <c r="I141" s="16"/>
      <c r="J141" s="16">
        <v>0</v>
      </c>
      <c r="K141" s="16"/>
      <c r="L141" s="16">
        <v>0</v>
      </c>
      <c r="M141" s="16"/>
      <c r="N141" s="16">
        <v>0</v>
      </c>
      <c r="O141" s="16"/>
      <c r="P141" s="16"/>
      <c r="Q141" s="16">
        <v>0</v>
      </c>
      <c r="R141" s="16" t="s">
        <v>33</v>
      </c>
      <c r="S141" s="16" t="s">
        <v>33</v>
      </c>
      <c r="T141" s="16" t="s">
        <v>33</v>
      </c>
      <c r="U141" s="2"/>
      <c r="V141" s="2"/>
    </row>
    <row r="142" spans="1:22" ht="12.75">
      <c r="A142" s="9" t="s">
        <v>208</v>
      </c>
      <c r="B142" s="9" t="s">
        <v>209</v>
      </c>
      <c r="C142" s="9" t="s">
        <v>25</v>
      </c>
      <c r="D142" s="10" t="s">
        <v>33</v>
      </c>
      <c r="E142" s="9" t="s">
        <v>33</v>
      </c>
      <c r="F142" s="9" t="s">
        <v>201</v>
      </c>
      <c r="G142" s="9" t="s">
        <v>33</v>
      </c>
      <c r="H142" s="16">
        <v>0</v>
      </c>
      <c r="I142" s="16"/>
      <c r="J142" s="16">
        <v>0</v>
      </c>
      <c r="K142" s="16"/>
      <c r="L142" s="16">
        <v>0</v>
      </c>
      <c r="M142" s="16"/>
      <c r="N142" s="16">
        <v>0</v>
      </c>
      <c r="O142" s="16"/>
      <c r="P142" s="16"/>
      <c r="Q142" s="16">
        <v>0</v>
      </c>
      <c r="R142" s="16" t="s">
        <v>33</v>
      </c>
      <c r="S142" s="16" t="s">
        <v>33</v>
      </c>
      <c r="T142" s="16" t="s">
        <v>33</v>
      </c>
      <c r="U142" s="2"/>
      <c r="V142" s="2"/>
    </row>
    <row r="143" spans="1:23" ht="42.75" customHeight="1">
      <c r="A143" s="9" t="s">
        <v>210</v>
      </c>
      <c r="B143" s="9" t="s">
        <v>211</v>
      </c>
      <c r="C143" s="9" t="s">
        <v>25</v>
      </c>
      <c r="D143" s="10" t="s">
        <v>33</v>
      </c>
      <c r="E143" s="9" t="s">
        <v>33</v>
      </c>
      <c r="F143" s="9" t="s">
        <v>201</v>
      </c>
      <c r="G143" s="9" t="s">
        <v>33</v>
      </c>
      <c r="H143" s="16">
        <f>H144+H145</f>
        <v>0</v>
      </c>
      <c r="I143" s="16"/>
      <c r="J143" s="16">
        <f>J144+J145</f>
        <v>0</v>
      </c>
      <c r="K143" s="16"/>
      <c r="L143" s="16">
        <f>L144+L145</f>
        <v>1199612.5</v>
      </c>
      <c r="M143" s="16"/>
      <c r="N143" s="16">
        <f>N144+N145</f>
        <v>1175620.2</v>
      </c>
      <c r="O143" s="16"/>
      <c r="P143" s="16"/>
      <c r="Q143" s="16">
        <f>Q144+Q145</f>
        <v>1176226</v>
      </c>
      <c r="R143" s="46">
        <v>1199612.5</v>
      </c>
      <c r="S143" s="46">
        <v>1199612.5</v>
      </c>
      <c r="T143" s="46">
        <v>1199612.5</v>
      </c>
      <c r="U143" s="2"/>
      <c r="V143" s="2"/>
      <c r="W143" s="42"/>
    </row>
    <row r="144" spans="1:23" ht="14.25" customHeight="1">
      <c r="A144" s="9"/>
      <c r="B144" s="9"/>
      <c r="C144" s="9"/>
      <c r="D144" s="10" t="s">
        <v>29</v>
      </c>
      <c r="E144" s="10" t="s">
        <v>83</v>
      </c>
      <c r="F144" s="9" t="s">
        <v>212</v>
      </c>
      <c r="G144" s="9">
        <v>200</v>
      </c>
      <c r="H144" s="16">
        <v>0</v>
      </c>
      <c r="I144" s="16"/>
      <c r="J144" s="16">
        <v>0</v>
      </c>
      <c r="K144" s="47"/>
      <c r="L144" s="16">
        <v>1195812.5</v>
      </c>
      <c r="M144" s="16">
        <v>1171896.2</v>
      </c>
      <c r="N144" s="16">
        <v>1171896.2</v>
      </c>
      <c r="O144" s="16">
        <v>1195812.5</v>
      </c>
      <c r="P144" s="16">
        <v>1171896.2</v>
      </c>
      <c r="Q144" s="16">
        <v>1172500.1</v>
      </c>
      <c r="R144" s="46">
        <v>1195812.5</v>
      </c>
      <c r="S144" s="46">
        <v>1195812.5</v>
      </c>
      <c r="T144" s="46">
        <v>1195812.5</v>
      </c>
      <c r="U144" s="2"/>
      <c r="V144" s="2"/>
      <c r="W144" s="42"/>
    </row>
    <row r="145" spans="1:23" ht="14.25" customHeight="1">
      <c r="A145" s="9"/>
      <c r="B145" s="9"/>
      <c r="C145" s="9"/>
      <c r="D145" s="10" t="s">
        <v>29</v>
      </c>
      <c r="E145" s="10" t="s">
        <v>83</v>
      </c>
      <c r="F145" s="9" t="s">
        <v>213</v>
      </c>
      <c r="G145" s="9">
        <v>300</v>
      </c>
      <c r="H145" s="16">
        <v>0</v>
      </c>
      <c r="I145" s="16"/>
      <c r="J145" s="16">
        <v>0</v>
      </c>
      <c r="K145" s="47"/>
      <c r="L145" s="16">
        <v>3800</v>
      </c>
      <c r="M145" s="16">
        <v>3724</v>
      </c>
      <c r="N145" s="16">
        <v>3724</v>
      </c>
      <c r="O145" s="16">
        <v>3800</v>
      </c>
      <c r="P145" s="16">
        <v>3724</v>
      </c>
      <c r="Q145" s="16">
        <v>3725.9</v>
      </c>
      <c r="R145" s="46">
        <v>3800</v>
      </c>
      <c r="S145" s="46">
        <v>3800</v>
      </c>
      <c r="T145" s="46">
        <v>3800</v>
      </c>
      <c r="U145" s="2"/>
      <c r="V145" s="2"/>
      <c r="W145" s="42"/>
    </row>
    <row r="146" spans="1:22" ht="12.75">
      <c r="A146" s="9" t="s">
        <v>214</v>
      </c>
      <c r="B146" s="9" t="s">
        <v>215</v>
      </c>
      <c r="C146" s="9" t="s">
        <v>25</v>
      </c>
      <c r="D146" s="10" t="s">
        <v>33</v>
      </c>
      <c r="E146" s="9" t="s">
        <v>33</v>
      </c>
      <c r="F146" s="9" t="s">
        <v>201</v>
      </c>
      <c r="G146" s="9" t="s">
        <v>33</v>
      </c>
      <c r="H146" s="16">
        <v>0</v>
      </c>
      <c r="I146" s="16"/>
      <c r="J146" s="16">
        <v>0</v>
      </c>
      <c r="K146" s="16"/>
      <c r="L146" s="16">
        <v>0</v>
      </c>
      <c r="M146" s="16"/>
      <c r="N146" s="16">
        <v>0</v>
      </c>
      <c r="O146" s="16"/>
      <c r="P146" s="16"/>
      <c r="Q146" s="16">
        <v>0</v>
      </c>
      <c r="R146" s="16" t="s">
        <v>33</v>
      </c>
      <c r="S146" s="16" t="s">
        <v>33</v>
      </c>
      <c r="T146" s="16" t="s">
        <v>33</v>
      </c>
      <c r="U146" s="2"/>
      <c r="V146" s="2"/>
    </row>
    <row r="147" spans="1:22" ht="12.75">
      <c r="A147" s="9" t="s">
        <v>216</v>
      </c>
      <c r="B147" s="9" t="s">
        <v>217</v>
      </c>
      <c r="C147" s="9" t="s">
        <v>25</v>
      </c>
      <c r="D147" s="10" t="s">
        <v>33</v>
      </c>
      <c r="E147" s="9" t="s">
        <v>33</v>
      </c>
      <c r="F147" s="9" t="s">
        <v>201</v>
      </c>
      <c r="G147" s="9" t="s">
        <v>33</v>
      </c>
      <c r="H147" s="16">
        <v>0</v>
      </c>
      <c r="I147" s="16"/>
      <c r="J147" s="16">
        <v>0</v>
      </c>
      <c r="K147" s="16"/>
      <c r="L147" s="16">
        <v>0</v>
      </c>
      <c r="M147" s="16"/>
      <c r="N147" s="16">
        <v>0</v>
      </c>
      <c r="O147" s="16"/>
      <c r="P147" s="16"/>
      <c r="Q147" s="16">
        <v>0</v>
      </c>
      <c r="R147" s="16" t="s">
        <v>33</v>
      </c>
      <c r="S147" s="16" t="s">
        <v>33</v>
      </c>
      <c r="T147" s="16" t="s">
        <v>33</v>
      </c>
      <c r="U147" s="2"/>
      <c r="V147" s="2"/>
    </row>
    <row r="148" spans="1:22" ht="12.75">
      <c r="A148" s="9" t="s">
        <v>218</v>
      </c>
      <c r="B148" s="9" t="s">
        <v>219</v>
      </c>
      <c r="C148" s="9" t="s">
        <v>25</v>
      </c>
      <c r="D148" s="10" t="s">
        <v>33</v>
      </c>
      <c r="E148" s="9" t="s">
        <v>33</v>
      </c>
      <c r="F148" s="9" t="s">
        <v>201</v>
      </c>
      <c r="G148" s="9" t="s">
        <v>33</v>
      </c>
      <c r="H148" s="16">
        <v>0</v>
      </c>
      <c r="I148" s="16"/>
      <c r="J148" s="16">
        <v>0</v>
      </c>
      <c r="K148" s="16"/>
      <c r="L148" s="16">
        <v>0</v>
      </c>
      <c r="M148" s="16"/>
      <c r="N148" s="16">
        <v>0</v>
      </c>
      <c r="O148" s="16"/>
      <c r="P148" s="16"/>
      <c r="Q148" s="16">
        <v>0</v>
      </c>
      <c r="R148" s="16" t="s">
        <v>33</v>
      </c>
      <c r="S148" s="16" t="s">
        <v>33</v>
      </c>
      <c r="T148" s="16" t="s">
        <v>33</v>
      </c>
      <c r="U148" s="2"/>
      <c r="V148" s="2"/>
    </row>
    <row r="149" spans="1:22" ht="12.75">
      <c r="A149" s="9" t="s">
        <v>220</v>
      </c>
      <c r="B149" s="9" t="s">
        <v>221</v>
      </c>
      <c r="C149" s="9" t="s">
        <v>25</v>
      </c>
      <c r="D149" s="10" t="s">
        <v>33</v>
      </c>
      <c r="E149" s="9" t="s">
        <v>33</v>
      </c>
      <c r="F149" s="9" t="s">
        <v>201</v>
      </c>
      <c r="G149" s="9" t="s">
        <v>33</v>
      </c>
      <c r="H149" s="16">
        <v>0</v>
      </c>
      <c r="I149" s="16"/>
      <c r="J149" s="16">
        <v>0</v>
      </c>
      <c r="K149" s="16"/>
      <c r="L149" s="16">
        <v>0</v>
      </c>
      <c r="M149" s="16"/>
      <c r="N149" s="16">
        <v>0</v>
      </c>
      <c r="O149" s="16"/>
      <c r="P149" s="16"/>
      <c r="Q149" s="16">
        <v>0</v>
      </c>
      <c r="R149" s="16" t="s">
        <v>33</v>
      </c>
      <c r="S149" s="16" t="s">
        <v>33</v>
      </c>
      <c r="T149" s="16" t="s">
        <v>33</v>
      </c>
      <c r="U149" s="2"/>
      <c r="V149" s="2"/>
    </row>
    <row r="150" spans="1:22" ht="16.5" customHeight="1">
      <c r="A150" s="8" t="s">
        <v>222</v>
      </c>
      <c r="B150" s="8" t="s">
        <v>223</v>
      </c>
      <c r="C150" s="9" t="s">
        <v>25</v>
      </c>
      <c r="D150" s="10" t="s">
        <v>33</v>
      </c>
      <c r="E150" s="10" t="s">
        <v>26</v>
      </c>
      <c r="F150" s="9" t="s">
        <v>224</v>
      </c>
      <c r="G150" s="9" t="s">
        <v>26</v>
      </c>
      <c r="H150" s="11">
        <f>H152</f>
        <v>53731109.2</v>
      </c>
      <c r="I150" s="11"/>
      <c r="J150" s="11">
        <v>54695043.6</v>
      </c>
      <c r="K150" s="11"/>
      <c r="L150" s="11">
        <f>L152</f>
        <v>69687729</v>
      </c>
      <c r="M150" s="11"/>
      <c r="N150" s="11">
        <f>N152</f>
        <v>50707455.599999994</v>
      </c>
      <c r="O150" s="11"/>
      <c r="P150" s="11"/>
      <c r="Q150" s="11">
        <f>Q152</f>
        <v>71612932.4</v>
      </c>
      <c r="R150" s="11">
        <v>64988288.4093072</v>
      </c>
      <c r="S150" s="11">
        <v>67021026.5296606</v>
      </c>
      <c r="T150" s="11">
        <v>67753091.4439354</v>
      </c>
      <c r="U150" s="26">
        <f>SUM(H150:T150)</f>
        <v>500196676.1829032</v>
      </c>
      <c r="V150" s="29">
        <f>H150+J150+L150+N150+Q150+R150+S150+T150</f>
        <v>500196676.1829032</v>
      </c>
    </row>
    <row r="151" spans="1:22" ht="16.5" customHeight="1">
      <c r="A151" s="8"/>
      <c r="B151" s="8"/>
      <c r="C151" s="9"/>
      <c r="D151" s="10"/>
      <c r="E151" s="10"/>
      <c r="F151" s="9"/>
      <c r="G151" s="9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6"/>
      <c r="V151" s="29"/>
    </row>
    <row r="152" spans="1:22" ht="50.25" customHeight="1">
      <c r="A152" s="8"/>
      <c r="B152" s="8"/>
      <c r="C152" s="9" t="s">
        <v>28</v>
      </c>
      <c r="D152" s="10" t="s">
        <v>29</v>
      </c>
      <c r="E152" s="10" t="s">
        <v>26</v>
      </c>
      <c r="F152" s="9" t="s">
        <v>224</v>
      </c>
      <c r="G152" s="9" t="s">
        <v>26</v>
      </c>
      <c r="H152" s="16">
        <f aca="true" t="shared" si="5" ref="H152:J152">H153+H156+H160</f>
        <v>53731109.2</v>
      </c>
      <c r="I152" s="16">
        <f t="shared" si="5"/>
        <v>0</v>
      </c>
      <c r="J152" s="16">
        <f t="shared" si="5"/>
        <v>54695043.599999994</v>
      </c>
      <c r="K152" s="16"/>
      <c r="L152" s="16">
        <f>L153+L156+L160</f>
        <v>69687729</v>
      </c>
      <c r="M152" s="16"/>
      <c r="N152" s="16">
        <f>N153+N156+N160</f>
        <v>50707455.599999994</v>
      </c>
      <c r="O152" s="16"/>
      <c r="P152" s="16"/>
      <c r="Q152" s="16">
        <f>Q153+Q156+Q160</f>
        <v>71612932.4</v>
      </c>
      <c r="R152" s="16">
        <f>R150</f>
        <v>64988288.4093072</v>
      </c>
      <c r="S152" s="16">
        <f>S150</f>
        <v>67021026.5296606</v>
      </c>
      <c r="T152" s="16">
        <f>T150</f>
        <v>67753091.4439354</v>
      </c>
      <c r="U152" s="2"/>
      <c r="V152" s="2"/>
    </row>
    <row r="153" spans="1:22" ht="21" customHeight="1">
      <c r="A153" s="9" t="s">
        <v>225</v>
      </c>
      <c r="B153" s="9" t="s">
        <v>226</v>
      </c>
      <c r="C153" s="9" t="s">
        <v>25</v>
      </c>
      <c r="D153" s="10" t="s">
        <v>29</v>
      </c>
      <c r="E153" s="10" t="s">
        <v>78</v>
      </c>
      <c r="F153" s="10" t="s">
        <v>224</v>
      </c>
      <c r="G153" s="10" t="s">
        <v>227</v>
      </c>
      <c r="H153" s="16">
        <v>0</v>
      </c>
      <c r="I153" s="16"/>
      <c r="J153" s="16">
        <v>5900</v>
      </c>
      <c r="K153" s="16"/>
      <c r="L153" s="16">
        <v>0</v>
      </c>
      <c r="M153" s="16"/>
      <c r="N153" s="16">
        <v>5782</v>
      </c>
      <c r="O153" s="16"/>
      <c r="P153" s="16"/>
      <c r="Q153" s="16">
        <v>0</v>
      </c>
      <c r="R153" s="16" t="s">
        <v>33</v>
      </c>
      <c r="S153" s="16" t="s">
        <v>33</v>
      </c>
      <c r="T153" s="16" t="s">
        <v>33</v>
      </c>
      <c r="U153" s="2"/>
      <c r="V153" s="2"/>
    </row>
    <row r="154" spans="1:22" ht="12.75" customHeight="1">
      <c r="A154" s="9"/>
      <c r="B154" s="9"/>
      <c r="C154" s="9" t="s">
        <v>28</v>
      </c>
      <c r="D154" s="10" t="s">
        <v>29</v>
      </c>
      <c r="E154" s="10" t="s">
        <v>78</v>
      </c>
      <c r="F154" s="10" t="s">
        <v>228</v>
      </c>
      <c r="G154" s="10" t="s">
        <v>227</v>
      </c>
      <c r="H154" s="16">
        <v>0</v>
      </c>
      <c r="I154" s="16"/>
      <c r="J154" s="16">
        <v>5900</v>
      </c>
      <c r="K154" s="16"/>
      <c r="L154" s="16">
        <v>0</v>
      </c>
      <c r="M154" s="16"/>
      <c r="N154" s="16">
        <v>0</v>
      </c>
      <c r="O154" s="16"/>
      <c r="P154" s="16"/>
      <c r="Q154" s="16">
        <v>0</v>
      </c>
      <c r="R154" s="16" t="s">
        <v>33</v>
      </c>
      <c r="S154" s="16" t="s">
        <v>33</v>
      </c>
      <c r="T154" s="16" t="s">
        <v>33</v>
      </c>
      <c r="U154" s="2"/>
      <c r="V154" s="2"/>
    </row>
    <row r="155" spans="1:22" ht="61.5" customHeight="1">
      <c r="A155" s="9"/>
      <c r="B155" s="9"/>
      <c r="C155" s="9"/>
      <c r="D155" s="10" t="s">
        <v>29</v>
      </c>
      <c r="E155" s="10" t="s">
        <v>78</v>
      </c>
      <c r="F155" s="10" t="s">
        <v>229</v>
      </c>
      <c r="G155" s="10" t="s">
        <v>227</v>
      </c>
      <c r="H155" s="16">
        <v>0</v>
      </c>
      <c r="I155" s="16"/>
      <c r="J155" s="16">
        <f>N154+N155</f>
        <v>5782</v>
      </c>
      <c r="K155" s="16"/>
      <c r="L155" s="16">
        <v>0</v>
      </c>
      <c r="M155" s="16"/>
      <c r="N155" s="16">
        <v>5782</v>
      </c>
      <c r="O155" s="16"/>
      <c r="P155" s="16"/>
      <c r="Q155" s="16">
        <v>0</v>
      </c>
      <c r="R155" s="16" t="s">
        <v>33</v>
      </c>
      <c r="S155" s="16" t="s">
        <v>33</v>
      </c>
      <c r="T155" s="16" t="s">
        <v>33</v>
      </c>
      <c r="U155" s="2"/>
      <c r="V155" s="2"/>
    </row>
    <row r="156" spans="1:22" ht="61.5" customHeight="1">
      <c r="A156" s="9" t="s">
        <v>230</v>
      </c>
      <c r="B156" s="9" t="s">
        <v>231</v>
      </c>
      <c r="C156" s="9" t="s">
        <v>25</v>
      </c>
      <c r="D156" s="10" t="s">
        <v>29</v>
      </c>
      <c r="E156" s="10" t="s">
        <v>78</v>
      </c>
      <c r="F156" s="10" t="s">
        <v>224</v>
      </c>
      <c r="G156" s="10" t="s">
        <v>227</v>
      </c>
      <c r="H156" s="16">
        <f aca="true" t="shared" si="6" ref="H156:I156">H157+H158+H159</f>
        <v>51516569.2</v>
      </c>
      <c r="I156" s="16">
        <f t="shared" si="6"/>
        <v>0</v>
      </c>
      <c r="J156" s="16">
        <f>J157+J158+J159</f>
        <v>37872883.8</v>
      </c>
      <c r="K156" s="16">
        <f aca="true" t="shared" si="7" ref="K156:Q156">K157+K158+K159</f>
        <v>0</v>
      </c>
      <c r="L156" s="16">
        <f t="shared" si="7"/>
        <v>50956998</v>
      </c>
      <c r="M156" s="16">
        <f t="shared" si="7"/>
        <v>32494866.2</v>
      </c>
      <c r="N156" s="16">
        <f t="shared" si="7"/>
        <v>32494866.2</v>
      </c>
      <c r="O156" s="16">
        <f t="shared" si="7"/>
        <v>50956998</v>
      </c>
      <c r="P156" s="16">
        <f t="shared" si="7"/>
        <v>32494866.2</v>
      </c>
      <c r="Q156" s="16">
        <f t="shared" si="7"/>
        <v>54431249.4</v>
      </c>
      <c r="R156" s="16" t="s">
        <v>33</v>
      </c>
      <c r="S156" s="16" t="s">
        <v>33</v>
      </c>
      <c r="T156" s="16" t="s">
        <v>33</v>
      </c>
      <c r="U156" s="2"/>
      <c r="V156" s="2"/>
    </row>
    <row r="157" spans="1:22" ht="86.25" customHeight="1">
      <c r="A157" s="9"/>
      <c r="B157" s="9"/>
      <c r="C157" s="9" t="s">
        <v>28</v>
      </c>
      <c r="D157" s="10" t="s">
        <v>29</v>
      </c>
      <c r="E157" s="10" t="s">
        <v>78</v>
      </c>
      <c r="F157" s="10" t="s">
        <v>229</v>
      </c>
      <c r="G157" s="10" t="s">
        <v>227</v>
      </c>
      <c r="H157" s="16">
        <v>0</v>
      </c>
      <c r="I157" s="16"/>
      <c r="J157" s="16">
        <v>0</v>
      </c>
      <c r="K157" s="16"/>
      <c r="L157" s="16">
        <v>50956998</v>
      </c>
      <c r="M157" s="16">
        <v>32494866.2</v>
      </c>
      <c r="N157" s="16">
        <v>32494866.2</v>
      </c>
      <c r="O157" s="16">
        <v>50956998</v>
      </c>
      <c r="P157" s="16">
        <v>32494866.2</v>
      </c>
      <c r="Q157" s="16">
        <v>54431249.4</v>
      </c>
      <c r="R157" s="16" t="s">
        <v>33</v>
      </c>
      <c r="S157" s="16" t="s">
        <v>33</v>
      </c>
      <c r="T157" s="16" t="s">
        <v>33</v>
      </c>
      <c r="U157" s="2"/>
      <c r="V157" s="2"/>
    </row>
    <row r="158" spans="1:22" ht="87" customHeight="1">
      <c r="A158" s="9"/>
      <c r="B158" s="9"/>
      <c r="C158" s="9"/>
      <c r="D158" s="10" t="s">
        <v>29</v>
      </c>
      <c r="E158" s="10" t="s">
        <v>78</v>
      </c>
      <c r="F158" s="10" t="s">
        <v>232</v>
      </c>
      <c r="G158" s="10" t="s">
        <v>227</v>
      </c>
      <c r="H158" s="16">
        <v>0</v>
      </c>
      <c r="I158" s="16"/>
      <c r="J158" s="16">
        <v>37872883.8</v>
      </c>
      <c r="K158" s="16"/>
      <c r="L158" s="16">
        <v>0</v>
      </c>
      <c r="M158" s="16"/>
      <c r="N158" s="16">
        <v>0</v>
      </c>
      <c r="O158" s="16"/>
      <c r="P158" s="16"/>
      <c r="Q158" s="16">
        <v>0</v>
      </c>
      <c r="R158" s="16" t="s">
        <v>33</v>
      </c>
      <c r="S158" s="16" t="s">
        <v>33</v>
      </c>
      <c r="T158" s="16" t="s">
        <v>33</v>
      </c>
      <c r="U158" s="2"/>
      <c r="V158" s="2"/>
    </row>
    <row r="159" spans="1:22" ht="100.5" customHeight="1">
      <c r="A159" s="9"/>
      <c r="B159" s="9"/>
      <c r="C159" s="9"/>
      <c r="D159" s="10" t="s">
        <v>29</v>
      </c>
      <c r="E159" s="10" t="s">
        <v>78</v>
      </c>
      <c r="F159" s="10" t="s">
        <v>147</v>
      </c>
      <c r="G159" s="10" t="s">
        <v>227</v>
      </c>
      <c r="H159" s="16">
        <v>51516569.2</v>
      </c>
      <c r="I159" s="16"/>
      <c r="J159" s="16">
        <v>0</v>
      </c>
      <c r="K159" s="16"/>
      <c r="L159" s="16">
        <v>0</v>
      </c>
      <c r="M159" s="16"/>
      <c r="N159" s="16">
        <v>0</v>
      </c>
      <c r="O159" s="16"/>
      <c r="P159" s="16"/>
      <c r="Q159" s="16">
        <v>0</v>
      </c>
      <c r="R159" s="16" t="s">
        <v>33</v>
      </c>
      <c r="S159" s="16" t="s">
        <v>33</v>
      </c>
      <c r="T159" s="16" t="s">
        <v>33</v>
      </c>
      <c r="U159" s="2"/>
      <c r="V159" s="2"/>
    </row>
    <row r="160" spans="1:22" ht="38.25" customHeight="1">
      <c r="A160" s="9" t="s">
        <v>233</v>
      </c>
      <c r="B160" s="9" t="s">
        <v>234</v>
      </c>
      <c r="C160" s="9" t="s">
        <v>25</v>
      </c>
      <c r="D160" s="10" t="s">
        <v>29</v>
      </c>
      <c r="E160" s="10" t="s">
        <v>33</v>
      </c>
      <c r="F160" s="10" t="s">
        <v>224</v>
      </c>
      <c r="G160" s="10" t="s">
        <v>235</v>
      </c>
      <c r="H160" s="16">
        <f aca="true" t="shared" si="8" ref="H160:J160">H161+H162+H163+H164</f>
        <v>2214540</v>
      </c>
      <c r="I160" s="16">
        <f t="shared" si="8"/>
        <v>0</v>
      </c>
      <c r="J160" s="16">
        <f t="shared" si="8"/>
        <v>16816259.8</v>
      </c>
      <c r="K160" s="16"/>
      <c r="L160" s="16">
        <f>L161+L162+L163+L164</f>
        <v>18730731</v>
      </c>
      <c r="M160" s="16"/>
      <c r="N160" s="16">
        <f>N161+N162+N163+N164</f>
        <v>18206807.4</v>
      </c>
      <c r="O160" s="16"/>
      <c r="P160" s="16"/>
      <c r="Q160" s="16">
        <f>Q161+Q162+Q163+Q164</f>
        <v>17181683</v>
      </c>
      <c r="R160" s="16" t="s">
        <v>33</v>
      </c>
      <c r="S160" s="16" t="s">
        <v>33</v>
      </c>
      <c r="T160" s="16" t="s">
        <v>33</v>
      </c>
      <c r="U160" s="2"/>
      <c r="V160" s="2"/>
    </row>
    <row r="161" spans="1:22" ht="36.75" customHeight="1">
      <c r="A161" s="9"/>
      <c r="B161" s="9"/>
      <c r="C161" s="21" t="s">
        <v>28</v>
      </c>
      <c r="D161" s="10" t="s">
        <v>29</v>
      </c>
      <c r="E161" s="10" t="s">
        <v>83</v>
      </c>
      <c r="F161" s="10" t="s">
        <v>236</v>
      </c>
      <c r="G161" s="10" t="s">
        <v>235</v>
      </c>
      <c r="H161" s="16">
        <v>283500</v>
      </c>
      <c r="I161" s="16"/>
      <c r="J161" s="16">
        <v>1610481.2</v>
      </c>
      <c r="K161" s="16"/>
      <c r="L161" s="16">
        <v>2510405.3</v>
      </c>
      <c r="M161" s="16">
        <v>5728412.7</v>
      </c>
      <c r="N161" s="16">
        <v>5728412.7</v>
      </c>
      <c r="O161" s="16">
        <v>2510405.3</v>
      </c>
      <c r="P161" s="16">
        <v>5728412.7</v>
      </c>
      <c r="Q161" s="16">
        <v>10187050</v>
      </c>
      <c r="R161" s="16" t="s">
        <v>33</v>
      </c>
      <c r="S161" s="16" t="s">
        <v>33</v>
      </c>
      <c r="T161" s="16" t="s">
        <v>33</v>
      </c>
      <c r="U161" s="2"/>
      <c r="V161" s="2"/>
    </row>
    <row r="162" spans="1:22" ht="38.25" customHeight="1">
      <c r="A162" s="9"/>
      <c r="B162" s="9"/>
      <c r="C162" s="21"/>
      <c r="D162" s="10" t="s">
        <v>29</v>
      </c>
      <c r="E162" s="10" t="s">
        <v>83</v>
      </c>
      <c r="F162" s="9" t="s">
        <v>237</v>
      </c>
      <c r="G162" s="9">
        <v>200</v>
      </c>
      <c r="H162" s="16">
        <v>1921320</v>
      </c>
      <c r="I162" s="16"/>
      <c r="J162" s="16">
        <v>13579332.1</v>
      </c>
      <c r="K162" s="16"/>
      <c r="L162" s="16">
        <v>14131745.7</v>
      </c>
      <c r="M162" s="16">
        <v>10818164.7</v>
      </c>
      <c r="N162" s="16">
        <v>10818164.7</v>
      </c>
      <c r="O162" s="16">
        <v>14131745.7</v>
      </c>
      <c r="P162" s="16">
        <v>10818164.7</v>
      </c>
      <c r="Q162" s="16">
        <v>6149333</v>
      </c>
      <c r="R162" s="16" t="s">
        <v>33</v>
      </c>
      <c r="S162" s="16" t="s">
        <v>33</v>
      </c>
      <c r="T162" s="16" t="s">
        <v>33</v>
      </c>
      <c r="U162" s="2"/>
      <c r="V162" s="2"/>
    </row>
    <row r="163" spans="1:22" ht="36.75" customHeight="1">
      <c r="A163" s="9"/>
      <c r="B163" s="9"/>
      <c r="C163" s="21"/>
      <c r="D163" s="10" t="s">
        <v>29</v>
      </c>
      <c r="E163" s="10" t="s">
        <v>66</v>
      </c>
      <c r="F163" s="9" t="s">
        <v>236</v>
      </c>
      <c r="G163" s="9">
        <v>200</v>
      </c>
      <c r="H163" s="16">
        <v>3240</v>
      </c>
      <c r="I163" s="16"/>
      <c r="J163" s="16">
        <v>600097.9</v>
      </c>
      <c r="K163" s="16"/>
      <c r="L163" s="16">
        <v>776620</v>
      </c>
      <c r="M163" s="16">
        <v>607590</v>
      </c>
      <c r="N163" s="16">
        <v>607590</v>
      </c>
      <c r="O163" s="16">
        <v>776620</v>
      </c>
      <c r="P163" s="16">
        <v>607590</v>
      </c>
      <c r="Q163" s="16">
        <v>312050</v>
      </c>
      <c r="R163" s="16" t="s">
        <v>33</v>
      </c>
      <c r="S163" s="16" t="s">
        <v>33</v>
      </c>
      <c r="T163" s="16" t="s">
        <v>33</v>
      </c>
      <c r="U163" s="2"/>
      <c r="V163" s="2"/>
    </row>
    <row r="164" spans="1:22" ht="46.5" customHeight="1">
      <c r="A164" s="9"/>
      <c r="B164" s="9"/>
      <c r="C164" s="21"/>
      <c r="D164" s="10" t="s">
        <v>29</v>
      </c>
      <c r="E164" s="10" t="s">
        <v>66</v>
      </c>
      <c r="F164" s="9" t="s">
        <v>237</v>
      </c>
      <c r="G164" s="9">
        <v>200</v>
      </c>
      <c r="H164" s="16">
        <v>6480</v>
      </c>
      <c r="I164" s="16"/>
      <c r="J164" s="16">
        <v>1026348.6</v>
      </c>
      <c r="K164" s="16"/>
      <c r="L164" s="16">
        <v>1311960</v>
      </c>
      <c r="M164" s="16">
        <v>1052640</v>
      </c>
      <c r="N164" s="16">
        <v>1052640</v>
      </c>
      <c r="O164" s="16">
        <v>1311960</v>
      </c>
      <c r="P164" s="16">
        <v>1052640</v>
      </c>
      <c r="Q164" s="16">
        <v>533250</v>
      </c>
      <c r="R164" s="16" t="s">
        <v>33</v>
      </c>
      <c r="S164" s="16" t="s">
        <v>33</v>
      </c>
      <c r="T164" s="16" t="s">
        <v>33</v>
      </c>
      <c r="U164" s="2"/>
      <c r="V164" s="2"/>
    </row>
    <row r="165" spans="1:22" ht="24" customHeight="1">
      <c r="A165" s="8" t="s">
        <v>238</v>
      </c>
      <c r="B165" s="8" t="s">
        <v>239</v>
      </c>
      <c r="C165" s="9" t="s">
        <v>25</v>
      </c>
      <c r="D165" s="10" t="s">
        <v>26</v>
      </c>
      <c r="E165" s="9" t="s">
        <v>26</v>
      </c>
      <c r="F165" s="9" t="s">
        <v>240</v>
      </c>
      <c r="G165" s="9" t="s">
        <v>26</v>
      </c>
      <c r="H165" s="11">
        <f>H166+H168</f>
        <v>2204193.5</v>
      </c>
      <c r="I165" s="11">
        <f>I166+I167</f>
        <v>100</v>
      </c>
      <c r="J165" s="11">
        <f>J166+J168</f>
        <v>1831014.8</v>
      </c>
      <c r="K165" s="11">
        <f aca="true" t="shared" si="9" ref="K165:Q165">K166+K167</f>
        <v>100</v>
      </c>
      <c r="L165" s="11">
        <f t="shared" si="9"/>
        <v>2135414.6</v>
      </c>
      <c r="M165" s="11">
        <f t="shared" si="9"/>
        <v>100</v>
      </c>
      <c r="N165" s="11">
        <f t="shared" si="9"/>
        <v>2114540.1</v>
      </c>
      <c r="O165" s="11">
        <f t="shared" si="9"/>
        <v>100</v>
      </c>
      <c r="P165" s="11">
        <f t="shared" si="9"/>
        <v>100</v>
      </c>
      <c r="Q165" s="11">
        <f t="shared" si="9"/>
        <v>2018710.8</v>
      </c>
      <c r="R165" s="11">
        <v>1835036.32678947</v>
      </c>
      <c r="S165" s="11">
        <v>1914437.53129563</v>
      </c>
      <c r="T165" s="11">
        <v>1997669.52976912</v>
      </c>
      <c r="U165" s="19">
        <f>SUM(H165:T165)</f>
        <v>16051517.18785422</v>
      </c>
      <c r="V165" s="19">
        <f>H165+J165+L165+N165+Q165+R165+S165+T165</f>
        <v>16051017.187854221</v>
      </c>
    </row>
    <row r="166" spans="1:22" ht="37.5" customHeight="1">
      <c r="A166" s="8"/>
      <c r="B166" s="8"/>
      <c r="C166" s="9" t="s">
        <v>28</v>
      </c>
      <c r="D166" s="10" t="s">
        <v>29</v>
      </c>
      <c r="E166" s="9" t="s">
        <v>26</v>
      </c>
      <c r="F166" s="9" t="s">
        <v>240</v>
      </c>
      <c r="G166" s="9" t="s">
        <v>26</v>
      </c>
      <c r="H166" s="16">
        <f>H170+H173+H174+H177</f>
        <v>944193.5</v>
      </c>
      <c r="I166" s="16">
        <f>(H166/H165)*100</f>
        <v>42.83623465907145</v>
      </c>
      <c r="J166" s="16">
        <f>J170+J173+J174+J177</f>
        <v>762264.8</v>
      </c>
      <c r="K166" s="16">
        <f>(J166/J165)*100</f>
        <v>41.630728490015485</v>
      </c>
      <c r="L166" s="16">
        <f>L170+L173+L174+L177</f>
        <v>1043719.9</v>
      </c>
      <c r="M166" s="16">
        <f>(L166/L165)*100</f>
        <v>48.876686522607834</v>
      </c>
      <c r="N166" s="16">
        <f>N170+N173+N174+N177</f>
        <v>1022845.4</v>
      </c>
      <c r="O166" s="16">
        <f>(N166/N165)*100</f>
        <v>48.3720029712371</v>
      </c>
      <c r="P166" s="16">
        <f>(I166+K166+M166+O166)/4</f>
        <v>45.42891316073297</v>
      </c>
      <c r="Q166" s="16">
        <f>Q170+Q173+Q174+Q177</f>
        <v>982209.7000000001</v>
      </c>
      <c r="R166" s="16">
        <v>798025.226504083</v>
      </c>
      <c r="S166" s="16">
        <v>832555.422601937</v>
      </c>
      <c r="T166" s="16">
        <v>868751.564043127</v>
      </c>
      <c r="U166" s="2"/>
      <c r="V166" s="2"/>
    </row>
    <row r="167" spans="1:22" ht="24" customHeight="1">
      <c r="A167" s="8"/>
      <c r="B167" s="8"/>
      <c r="C167" s="9" t="s">
        <v>56</v>
      </c>
      <c r="D167" s="10">
        <v>100</v>
      </c>
      <c r="E167" s="9" t="s">
        <v>26</v>
      </c>
      <c r="F167" s="9" t="s">
        <v>240</v>
      </c>
      <c r="G167" s="9" t="s">
        <v>26</v>
      </c>
      <c r="H167" s="16">
        <v>1260000</v>
      </c>
      <c r="I167" s="16">
        <f>I168</f>
        <v>57.16376534092855</v>
      </c>
      <c r="J167" s="16">
        <v>1068750</v>
      </c>
      <c r="K167" s="16">
        <f>K168</f>
        <v>58.36927150998452</v>
      </c>
      <c r="L167" s="16">
        <f>L168</f>
        <v>1091694.7</v>
      </c>
      <c r="M167" s="16">
        <f>M168</f>
        <v>51.12331347739216</v>
      </c>
      <c r="N167" s="16">
        <f>N168</f>
        <v>1091694.7</v>
      </c>
      <c r="O167" s="16">
        <f aca="true" t="shared" si="10" ref="O167:T167">O168</f>
        <v>51.6279970287629</v>
      </c>
      <c r="P167" s="16">
        <f t="shared" si="10"/>
        <v>54.57108683926703</v>
      </c>
      <c r="Q167" s="16">
        <f>Q168</f>
        <v>1036501.1</v>
      </c>
      <c r="R167" s="16">
        <f t="shared" si="10"/>
        <v>1037011.10028539</v>
      </c>
      <c r="S167" s="16">
        <f t="shared" si="10"/>
        <v>1081882.10869369</v>
      </c>
      <c r="T167" s="16">
        <f t="shared" si="10"/>
        <v>1128917.96572599</v>
      </c>
      <c r="U167" s="2"/>
      <c r="V167" s="2"/>
    </row>
    <row r="168" spans="1:22" ht="32.25" customHeight="1">
      <c r="A168" s="8"/>
      <c r="B168" s="8"/>
      <c r="C168" s="9" t="s">
        <v>34</v>
      </c>
      <c r="D168" s="10">
        <v>100</v>
      </c>
      <c r="E168" s="9" t="s">
        <v>26</v>
      </c>
      <c r="F168" s="9" t="s">
        <v>240</v>
      </c>
      <c r="G168" s="9" t="s">
        <v>26</v>
      </c>
      <c r="H168" s="16">
        <f>H171+H172+H176</f>
        <v>1260000</v>
      </c>
      <c r="I168" s="16">
        <f>(H168/H165)*100</f>
        <v>57.16376534092855</v>
      </c>
      <c r="J168" s="16">
        <f>J171+J172+J176</f>
        <v>1068750</v>
      </c>
      <c r="K168" s="16">
        <f>(J168/J165)*100</f>
        <v>58.36927150998452</v>
      </c>
      <c r="L168" s="16">
        <f>L171+L172+L176</f>
        <v>1091694.7</v>
      </c>
      <c r="M168" s="16">
        <f>(L168/L165)*100</f>
        <v>51.12331347739216</v>
      </c>
      <c r="N168" s="16">
        <f>N171+N172+N176</f>
        <v>1091694.7</v>
      </c>
      <c r="O168" s="16">
        <f>(N168/N165)*100</f>
        <v>51.6279970287629</v>
      </c>
      <c r="P168" s="16">
        <f>(I168+K168+M168+O168)/4</f>
        <v>54.57108683926703</v>
      </c>
      <c r="Q168" s="16">
        <f>Q171+Q172+Q176</f>
        <v>1036501.1</v>
      </c>
      <c r="R168" s="16">
        <v>1037011.10028539</v>
      </c>
      <c r="S168" s="16">
        <v>1081882.10869369</v>
      </c>
      <c r="T168" s="16">
        <v>1128917.96572599</v>
      </c>
      <c r="U168" s="2"/>
      <c r="V168" s="2"/>
    </row>
    <row r="169" spans="1:22" ht="24" customHeight="1">
      <c r="A169" s="9" t="s">
        <v>241</v>
      </c>
      <c r="B169" s="9" t="s">
        <v>242</v>
      </c>
      <c r="C169" s="9" t="s">
        <v>25</v>
      </c>
      <c r="D169" s="10" t="s">
        <v>29</v>
      </c>
      <c r="E169" s="10" t="s">
        <v>66</v>
      </c>
      <c r="F169" s="9" t="s">
        <v>240</v>
      </c>
      <c r="G169" s="9">
        <v>200</v>
      </c>
      <c r="H169" s="16">
        <f>H170+H171</f>
        <v>632582.1</v>
      </c>
      <c r="I169" s="16"/>
      <c r="J169" s="16">
        <f>J170+J171</f>
        <v>879619.3</v>
      </c>
      <c r="K169" s="16"/>
      <c r="L169" s="16">
        <f>L170+L171</f>
        <v>1027260.6</v>
      </c>
      <c r="M169" s="16"/>
      <c r="N169" s="16">
        <f>N170+N171</f>
        <v>976022.8</v>
      </c>
      <c r="O169" s="16"/>
      <c r="P169" s="16"/>
      <c r="Q169" s="16">
        <f>Q170+Q171</f>
        <v>919192</v>
      </c>
      <c r="R169" s="16" t="s">
        <v>33</v>
      </c>
      <c r="S169" s="16" t="s">
        <v>33</v>
      </c>
      <c r="T169" s="16" t="s">
        <v>33</v>
      </c>
      <c r="U169" s="2"/>
      <c r="V169" s="2"/>
    </row>
    <row r="170" spans="1:22" ht="32.25" customHeight="1">
      <c r="A170" s="9"/>
      <c r="B170" s="9"/>
      <c r="C170" s="9" t="s">
        <v>28</v>
      </c>
      <c r="D170" s="10" t="s">
        <v>29</v>
      </c>
      <c r="E170" s="10" t="s">
        <v>66</v>
      </c>
      <c r="F170" s="10" t="s">
        <v>243</v>
      </c>
      <c r="G170" s="10" t="s">
        <v>235</v>
      </c>
      <c r="H170" s="16">
        <v>134500</v>
      </c>
      <c r="I170" s="16"/>
      <c r="J170" s="16">
        <v>107769.3</v>
      </c>
      <c r="K170" s="16"/>
      <c r="L170" s="16">
        <v>110000</v>
      </c>
      <c r="M170" s="16">
        <v>105398.8</v>
      </c>
      <c r="N170" s="16">
        <v>105398.8</v>
      </c>
      <c r="O170" s="16">
        <v>110000</v>
      </c>
      <c r="P170" s="16">
        <v>105398.8</v>
      </c>
      <c r="Q170" s="16">
        <v>103290.9</v>
      </c>
      <c r="R170" s="16" t="s">
        <v>33</v>
      </c>
      <c r="S170" s="16" t="s">
        <v>33</v>
      </c>
      <c r="T170" s="16" t="s">
        <v>33</v>
      </c>
      <c r="U170" s="2"/>
      <c r="V170" s="2"/>
    </row>
    <row r="171" spans="1:22" ht="206.25" customHeight="1">
      <c r="A171" s="9"/>
      <c r="B171" s="9"/>
      <c r="C171" s="9" t="s">
        <v>34</v>
      </c>
      <c r="D171" s="10">
        <v>100</v>
      </c>
      <c r="E171" s="10" t="s">
        <v>66</v>
      </c>
      <c r="F171" s="10" t="s">
        <v>243</v>
      </c>
      <c r="G171" s="10" t="s">
        <v>235</v>
      </c>
      <c r="H171" s="16">
        <v>498082.1</v>
      </c>
      <c r="I171" s="16"/>
      <c r="J171" s="16">
        <v>771850</v>
      </c>
      <c r="K171" s="16"/>
      <c r="L171" s="16">
        <v>917260.6</v>
      </c>
      <c r="M171" s="16">
        <v>870624</v>
      </c>
      <c r="N171" s="16">
        <v>870624</v>
      </c>
      <c r="O171" s="16">
        <v>917260.6</v>
      </c>
      <c r="P171" s="16">
        <v>870624</v>
      </c>
      <c r="Q171" s="16">
        <v>815901.1</v>
      </c>
      <c r="R171" s="16" t="s">
        <v>33</v>
      </c>
      <c r="S171" s="16" t="s">
        <v>33</v>
      </c>
      <c r="T171" s="16" t="s">
        <v>33</v>
      </c>
      <c r="U171" s="2"/>
      <c r="V171" s="2"/>
    </row>
    <row r="172" spans="1:22" ht="105.75" customHeight="1">
      <c r="A172" s="9" t="s">
        <v>244</v>
      </c>
      <c r="B172" s="9" t="s">
        <v>245</v>
      </c>
      <c r="C172" s="9" t="s">
        <v>34</v>
      </c>
      <c r="D172" s="10">
        <v>100</v>
      </c>
      <c r="E172" s="10" t="s">
        <v>66</v>
      </c>
      <c r="F172" s="10" t="s">
        <v>243</v>
      </c>
      <c r="G172" s="10" t="s">
        <v>235</v>
      </c>
      <c r="H172" s="16">
        <v>761917.9</v>
      </c>
      <c r="I172" s="16"/>
      <c r="J172" s="16">
        <v>134900</v>
      </c>
      <c r="K172" s="16"/>
      <c r="L172" s="16">
        <v>125834.1</v>
      </c>
      <c r="M172" s="16">
        <v>172470.7</v>
      </c>
      <c r="N172" s="16">
        <v>172470.7</v>
      </c>
      <c r="O172" s="16">
        <v>125834.1</v>
      </c>
      <c r="P172" s="16">
        <v>172470.7</v>
      </c>
      <c r="Q172" s="16">
        <v>172000</v>
      </c>
      <c r="R172" s="16" t="s">
        <v>33</v>
      </c>
      <c r="S172" s="16" t="s">
        <v>33</v>
      </c>
      <c r="T172" s="16" t="s">
        <v>33</v>
      </c>
      <c r="U172" s="2"/>
      <c r="V172" s="2"/>
    </row>
    <row r="173" spans="1:22" ht="156.75" customHeight="1">
      <c r="A173" s="9" t="s">
        <v>246</v>
      </c>
      <c r="B173" s="9" t="s">
        <v>247</v>
      </c>
      <c r="C173" s="9" t="s">
        <v>28</v>
      </c>
      <c r="D173" s="10" t="s">
        <v>29</v>
      </c>
      <c r="E173" s="10" t="s">
        <v>66</v>
      </c>
      <c r="F173" s="10" t="s">
        <v>243</v>
      </c>
      <c r="G173" s="10" t="s">
        <v>235</v>
      </c>
      <c r="H173" s="16">
        <v>789693.5</v>
      </c>
      <c r="I173" s="16"/>
      <c r="J173" s="16">
        <v>574495.5</v>
      </c>
      <c r="K173" s="16"/>
      <c r="L173" s="16">
        <v>863719.9</v>
      </c>
      <c r="M173" s="16">
        <v>850374.6</v>
      </c>
      <c r="N173" s="16">
        <v>850374.6</v>
      </c>
      <c r="O173" s="16">
        <v>863719.9</v>
      </c>
      <c r="P173" s="16">
        <v>850374.6</v>
      </c>
      <c r="Q173" s="16">
        <v>813188.3</v>
      </c>
      <c r="R173" s="16" t="s">
        <v>33</v>
      </c>
      <c r="S173" s="16" t="s">
        <v>33</v>
      </c>
      <c r="T173" s="16" t="s">
        <v>33</v>
      </c>
      <c r="U173" s="2"/>
      <c r="V173" s="2"/>
    </row>
    <row r="174" spans="1:22" ht="163.5" customHeight="1">
      <c r="A174" s="9" t="s">
        <v>248</v>
      </c>
      <c r="B174" s="9" t="s">
        <v>249</v>
      </c>
      <c r="C174" s="9" t="s">
        <v>28</v>
      </c>
      <c r="D174" s="10" t="s">
        <v>29</v>
      </c>
      <c r="E174" s="10" t="s">
        <v>66</v>
      </c>
      <c r="F174" s="10" t="s">
        <v>243</v>
      </c>
      <c r="G174" s="10" t="s">
        <v>235</v>
      </c>
      <c r="H174" s="16">
        <v>0</v>
      </c>
      <c r="I174" s="16"/>
      <c r="J174" s="16">
        <v>60000</v>
      </c>
      <c r="K174" s="16"/>
      <c r="L174" s="16">
        <v>50000</v>
      </c>
      <c r="M174" s="16"/>
      <c r="N174" s="16">
        <v>47908.6</v>
      </c>
      <c r="O174" s="16"/>
      <c r="P174" s="16"/>
      <c r="Q174" s="16">
        <v>46950.4</v>
      </c>
      <c r="R174" s="16" t="s">
        <v>33</v>
      </c>
      <c r="S174" s="16" t="s">
        <v>33</v>
      </c>
      <c r="T174" s="16" t="s">
        <v>33</v>
      </c>
      <c r="U174" s="2"/>
      <c r="V174" s="2"/>
    </row>
    <row r="175" spans="1:22" ht="23.25" customHeight="1">
      <c r="A175" s="9" t="s">
        <v>250</v>
      </c>
      <c r="B175" s="9" t="s">
        <v>251</v>
      </c>
      <c r="C175" s="9" t="s">
        <v>25</v>
      </c>
      <c r="D175" s="10" t="s">
        <v>33</v>
      </c>
      <c r="E175" s="10" t="s">
        <v>66</v>
      </c>
      <c r="F175" s="10" t="s">
        <v>240</v>
      </c>
      <c r="G175" s="10" t="s">
        <v>235</v>
      </c>
      <c r="H175" s="16">
        <f>H176+H177</f>
        <v>20000</v>
      </c>
      <c r="I175" s="16"/>
      <c r="J175" s="16">
        <f>J176+J177</f>
        <v>182000</v>
      </c>
      <c r="K175" s="16"/>
      <c r="L175" s="16">
        <f>L176+L177</f>
        <v>68600</v>
      </c>
      <c r="M175" s="16"/>
      <c r="N175" s="16">
        <f>N176+N177</f>
        <v>67763.4</v>
      </c>
      <c r="O175" s="16"/>
      <c r="P175" s="16"/>
      <c r="Q175" s="16">
        <f>Q176+Q177</f>
        <v>67380.1</v>
      </c>
      <c r="R175" s="16" t="s">
        <v>33</v>
      </c>
      <c r="S175" s="16" t="s">
        <v>33</v>
      </c>
      <c r="T175" s="16" t="s">
        <v>33</v>
      </c>
      <c r="U175" s="2"/>
      <c r="V175" s="2"/>
    </row>
    <row r="176" spans="1:22" ht="24" customHeight="1">
      <c r="A176" s="9"/>
      <c r="B176" s="9"/>
      <c r="C176" s="9" t="s">
        <v>34</v>
      </c>
      <c r="D176" s="10" t="s">
        <v>67</v>
      </c>
      <c r="E176" s="10" t="s">
        <v>66</v>
      </c>
      <c r="F176" s="10" t="s">
        <v>243</v>
      </c>
      <c r="G176" s="10" t="s">
        <v>235</v>
      </c>
      <c r="H176" s="16">
        <v>0</v>
      </c>
      <c r="I176" s="16"/>
      <c r="J176" s="16">
        <v>162000</v>
      </c>
      <c r="K176" s="16"/>
      <c r="L176" s="16">
        <v>48600</v>
      </c>
      <c r="M176" s="16"/>
      <c r="N176" s="16">
        <v>48600</v>
      </c>
      <c r="O176" s="16"/>
      <c r="P176" s="16"/>
      <c r="Q176" s="16">
        <v>48600</v>
      </c>
      <c r="R176" s="16" t="s">
        <v>33</v>
      </c>
      <c r="S176" s="16" t="s">
        <v>33</v>
      </c>
      <c r="T176" s="16" t="s">
        <v>33</v>
      </c>
      <c r="U176" s="2"/>
      <c r="V176" s="2"/>
    </row>
    <row r="177" spans="1:22" ht="50.25" customHeight="1">
      <c r="A177" s="9"/>
      <c r="B177" s="9"/>
      <c r="C177" s="9" t="s">
        <v>28</v>
      </c>
      <c r="D177" s="10" t="s">
        <v>29</v>
      </c>
      <c r="E177" s="10" t="s">
        <v>66</v>
      </c>
      <c r="F177" s="10" t="s">
        <v>243</v>
      </c>
      <c r="G177" s="10" t="s">
        <v>235</v>
      </c>
      <c r="H177" s="16">
        <v>20000</v>
      </c>
      <c r="I177" s="16"/>
      <c r="J177" s="16">
        <v>20000</v>
      </c>
      <c r="K177" s="16"/>
      <c r="L177" s="16">
        <v>20000</v>
      </c>
      <c r="M177" s="16"/>
      <c r="N177" s="16">
        <v>19163.4</v>
      </c>
      <c r="O177" s="16"/>
      <c r="P177" s="16"/>
      <c r="Q177" s="16">
        <v>18780.1</v>
      </c>
      <c r="R177" s="16" t="s">
        <v>33</v>
      </c>
      <c r="S177" s="16" t="s">
        <v>33</v>
      </c>
      <c r="T177" s="16" t="s">
        <v>33</v>
      </c>
      <c r="U177" s="2"/>
      <c r="V177" s="2"/>
    </row>
    <row r="178" spans="1:23" ht="138" customHeight="1">
      <c r="A178" s="45" t="s">
        <v>252</v>
      </c>
      <c r="B178" s="45" t="s">
        <v>253</v>
      </c>
      <c r="C178" s="45" t="s">
        <v>34</v>
      </c>
      <c r="D178" s="10" t="s">
        <v>67</v>
      </c>
      <c r="E178" s="10" t="s">
        <v>33</v>
      </c>
      <c r="F178" s="10" t="s">
        <v>254</v>
      </c>
      <c r="G178" s="10" t="s">
        <v>33</v>
      </c>
      <c r="H178" s="16">
        <v>0</v>
      </c>
      <c r="I178" s="16"/>
      <c r="J178" s="16">
        <v>0</v>
      </c>
      <c r="K178" s="16"/>
      <c r="L178" s="16">
        <v>0</v>
      </c>
      <c r="M178" s="16"/>
      <c r="N178" s="16">
        <v>0</v>
      </c>
      <c r="O178" s="16"/>
      <c r="P178" s="16"/>
      <c r="Q178" s="16">
        <v>0</v>
      </c>
      <c r="R178" s="16" t="s">
        <v>33</v>
      </c>
      <c r="S178" s="16" t="s">
        <v>33</v>
      </c>
      <c r="T178" s="16" t="s">
        <v>33</v>
      </c>
      <c r="U178" s="2"/>
      <c r="V178" s="2"/>
      <c r="W178" s="48"/>
    </row>
    <row r="179" spans="1:22" ht="26.25" customHeight="1">
      <c r="A179" s="8" t="s">
        <v>255</v>
      </c>
      <c r="B179" s="8" t="s">
        <v>256</v>
      </c>
      <c r="C179" s="9" t="s">
        <v>25</v>
      </c>
      <c r="D179" s="10" t="s">
        <v>29</v>
      </c>
      <c r="E179" s="10" t="s">
        <v>33</v>
      </c>
      <c r="F179" s="10" t="s">
        <v>257</v>
      </c>
      <c r="G179" s="10" t="s">
        <v>26</v>
      </c>
      <c r="H179" s="11">
        <f>H183+H182+H189</f>
        <v>3202192.4999999995</v>
      </c>
      <c r="I179" s="11"/>
      <c r="J179" s="11">
        <f>J181</f>
        <v>3535016.7</v>
      </c>
      <c r="K179" s="11"/>
      <c r="L179" s="11">
        <f>L181</f>
        <v>3615716.6</v>
      </c>
      <c r="M179" s="11"/>
      <c r="N179" s="11">
        <f>N181</f>
        <v>3306578.8999999994</v>
      </c>
      <c r="O179" s="11"/>
      <c r="P179" s="11"/>
      <c r="Q179" s="11">
        <f>Q181</f>
        <v>2764773.9</v>
      </c>
      <c r="R179" s="11">
        <v>2917840.19528165</v>
      </c>
      <c r="S179" s="11">
        <v>3029514.4599303</v>
      </c>
      <c r="T179" s="11">
        <v>3146667.37244654</v>
      </c>
      <c r="U179" s="26">
        <f>SUM(H179:T179)</f>
        <v>25518300.62765849</v>
      </c>
      <c r="V179" s="29">
        <f>H179+J179+L179+N179+Q179+R179+S179+T179</f>
        <v>25518300.62765849</v>
      </c>
    </row>
    <row r="180" spans="1:22" ht="15.75" customHeight="1">
      <c r="A180" s="8"/>
      <c r="B180" s="8"/>
      <c r="C180" s="9"/>
      <c r="D180" s="10"/>
      <c r="E180" s="10"/>
      <c r="F180" s="10"/>
      <c r="G180" s="1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26"/>
      <c r="V180" s="29"/>
    </row>
    <row r="181" spans="1:22" ht="135.75" customHeight="1">
      <c r="A181" s="8"/>
      <c r="B181" s="8"/>
      <c r="C181" s="9" t="s">
        <v>28</v>
      </c>
      <c r="D181" s="10" t="s">
        <v>29</v>
      </c>
      <c r="E181" s="10" t="s">
        <v>26</v>
      </c>
      <c r="F181" s="10" t="s">
        <v>257</v>
      </c>
      <c r="G181" s="10" t="s">
        <v>26</v>
      </c>
      <c r="H181" s="16">
        <f>H182+H183+H189</f>
        <v>3202192.4999999995</v>
      </c>
      <c r="I181" s="16"/>
      <c r="J181" s="16">
        <f>J182+J183+J189</f>
        <v>3535016.7</v>
      </c>
      <c r="K181" s="16"/>
      <c r="L181" s="16">
        <f>L182+L183+L189</f>
        <v>3615716.6</v>
      </c>
      <c r="M181" s="16"/>
      <c r="N181" s="16">
        <f>N182+N183+N189</f>
        <v>3306578.8999999994</v>
      </c>
      <c r="O181" s="16"/>
      <c r="P181" s="16"/>
      <c r="Q181" s="16">
        <f>Q182+Q183+Q189</f>
        <v>2764773.9</v>
      </c>
      <c r="R181" s="16">
        <f>R179</f>
        <v>2917840.19528165</v>
      </c>
      <c r="S181" s="16">
        <f>S179</f>
        <v>3029514.4599303</v>
      </c>
      <c r="T181" s="16">
        <f>T179</f>
        <v>3146667.37244654</v>
      </c>
      <c r="U181" s="2"/>
      <c r="V181" s="2"/>
    </row>
    <row r="182" spans="1:22" ht="12.75">
      <c r="A182" s="9" t="s">
        <v>258</v>
      </c>
      <c r="B182" s="9" t="s">
        <v>259</v>
      </c>
      <c r="C182" s="9" t="s">
        <v>25</v>
      </c>
      <c r="D182" s="10" t="s">
        <v>29</v>
      </c>
      <c r="E182" s="10" t="s">
        <v>33</v>
      </c>
      <c r="F182" s="10" t="s">
        <v>260</v>
      </c>
      <c r="G182" s="10" t="s">
        <v>33</v>
      </c>
      <c r="H182" s="16">
        <v>0</v>
      </c>
      <c r="I182" s="16"/>
      <c r="J182" s="16">
        <v>0</v>
      </c>
      <c r="K182" s="16"/>
      <c r="L182" s="16">
        <v>0</v>
      </c>
      <c r="M182" s="16"/>
      <c r="N182" s="16">
        <v>0</v>
      </c>
      <c r="O182" s="16"/>
      <c r="P182" s="16"/>
      <c r="Q182" s="16">
        <v>0</v>
      </c>
      <c r="R182" s="16" t="s">
        <v>33</v>
      </c>
      <c r="S182" s="16" t="s">
        <v>33</v>
      </c>
      <c r="T182" s="16" t="s">
        <v>33</v>
      </c>
      <c r="U182" s="2"/>
      <c r="V182" s="2"/>
    </row>
    <row r="183" spans="1:22" ht="20.25" customHeight="1">
      <c r="A183" s="9" t="s">
        <v>261</v>
      </c>
      <c r="B183" s="9" t="s">
        <v>262</v>
      </c>
      <c r="C183" s="9" t="s">
        <v>25</v>
      </c>
      <c r="D183" s="10" t="s">
        <v>29</v>
      </c>
      <c r="E183" s="10" t="s">
        <v>83</v>
      </c>
      <c r="F183" s="10" t="s">
        <v>257</v>
      </c>
      <c r="G183" s="10" t="s">
        <v>33</v>
      </c>
      <c r="H183" s="16">
        <f>H184+H185+H186+H187+H188</f>
        <v>2218327.5999999996</v>
      </c>
      <c r="I183" s="16"/>
      <c r="J183" s="16">
        <f>J184+J185+J186+J187</f>
        <v>2536158</v>
      </c>
      <c r="K183" s="16"/>
      <c r="L183" s="16">
        <f>L184+L185+L186+L187+L188</f>
        <v>2575325.9</v>
      </c>
      <c r="M183" s="16"/>
      <c r="N183" s="16">
        <f>N184+N185+N186+N187+N188</f>
        <v>2334647.3999999994</v>
      </c>
      <c r="O183" s="16"/>
      <c r="P183" s="16"/>
      <c r="Q183" s="16">
        <f>Q184+Q185+Q186+Q187+Q188</f>
        <v>1779332.7</v>
      </c>
      <c r="R183" s="16" t="s">
        <v>33</v>
      </c>
      <c r="S183" s="16" t="s">
        <v>33</v>
      </c>
      <c r="T183" s="16" t="s">
        <v>33</v>
      </c>
      <c r="U183" s="2"/>
      <c r="V183" s="2"/>
    </row>
    <row r="184" spans="1:22" ht="20.25" customHeight="1">
      <c r="A184" s="9"/>
      <c r="B184" s="9"/>
      <c r="C184" s="9" t="s">
        <v>28</v>
      </c>
      <c r="D184" s="10" t="s">
        <v>29</v>
      </c>
      <c r="E184" s="10" t="s">
        <v>83</v>
      </c>
      <c r="F184" s="10" t="s">
        <v>263</v>
      </c>
      <c r="G184" s="10" t="s">
        <v>67</v>
      </c>
      <c r="H184" s="16">
        <v>993210.7</v>
      </c>
      <c r="I184" s="16"/>
      <c r="J184" s="16">
        <v>1201548.5</v>
      </c>
      <c r="K184" s="16"/>
      <c r="L184" s="16">
        <v>1218999.1</v>
      </c>
      <c r="M184" s="16">
        <v>1243163.4</v>
      </c>
      <c r="N184" s="16">
        <v>1243163.4</v>
      </c>
      <c r="O184" s="16">
        <v>1218999.1</v>
      </c>
      <c r="P184" s="16">
        <v>1243163.4</v>
      </c>
      <c r="Q184" s="16">
        <v>1243158.3</v>
      </c>
      <c r="R184" s="16" t="s">
        <v>33</v>
      </c>
      <c r="S184" s="16" t="s">
        <v>33</v>
      </c>
      <c r="T184" s="16" t="s">
        <v>33</v>
      </c>
      <c r="U184" s="2"/>
      <c r="V184" s="2"/>
    </row>
    <row r="185" spans="1:22" ht="12.75">
      <c r="A185" s="9"/>
      <c r="B185" s="9"/>
      <c r="C185" s="9"/>
      <c r="D185" s="10" t="s">
        <v>29</v>
      </c>
      <c r="E185" s="10" t="s">
        <v>83</v>
      </c>
      <c r="F185" s="10" t="s">
        <v>263</v>
      </c>
      <c r="G185" s="10" t="s">
        <v>235</v>
      </c>
      <c r="H185" s="16">
        <v>933788.6</v>
      </c>
      <c r="I185" s="16"/>
      <c r="J185" s="16">
        <v>1080998.1</v>
      </c>
      <c r="K185" s="16"/>
      <c r="L185" s="16">
        <v>1233286.4</v>
      </c>
      <c r="M185" s="16">
        <v>960137.7</v>
      </c>
      <c r="N185" s="16">
        <v>960137.7</v>
      </c>
      <c r="O185" s="16">
        <v>1233286.4</v>
      </c>
      <c r="P185" s="16">
        <v>960137.7</v>
      </c>
      <c r="Q185" s="16">
        <v>410630.2</v>
      </c>
      <c r="R185" s="16" t="s">
        <v>33</v>
      </c>
      <c r="S185" s="16" t="s">
        <v>33</v>
      </c>
      <c r="T185" s="16" t="s">
        <v>33</v>
      </c>
      <c r="U185" s="2"/>
      <c r="V185" s="2"/>
    </row>
    <row r="186" spans="1:22" ht="12.75">
      <c r="A186" s="9"/>
      <c r="B186" s="9"/>
      <c r="C186" s="9"/>
      <c r="D186" s="10" t="s">
        <v>29</v>
      </c>
      <c r="E186" s="10" t="s">
        <v>83</v>
      </c>
      <c r="F186" s="10" t="s">
        <v>263</v>
      </c>
      <c r="G186" s="10" t="s">
        <v>227</v>
      </c>
      <c r="H186" s="16">
        <v>290948.3</v>
      </c>
      <c r="I186" s="16"/>
      <c r="J186" s="16">
        <v>253111.4</v>
      </c>
      <c r="K186" s="16"/>
      <c r="L186" s="16">
        <v>122538.4</v>
      </c>
      <c r="M186" s="16">
        <v>130868.3</v>
      </c>
      <c r="N186" s="16">
        <v>130868.3</v>
      </c>
      <c r="O186" s="16">
        <v>122538.4</v>
      </c>
      <c r="P186" s="16">
        <v>130868.3</v>
      </c>
      <c r="Q186" s="16">
        <v>125042.2</v>
      </c>
      <c r="R186" s="16" t="s">
        <v>33</v>
      </c>
      <c r="S186" s="16" t="s">
        <v>33</v>
      </c>
      <c r="T186" s="16" t="s">
        <v>33</v>
      </c>
      <c r="U186" s="2"/>
      <c r="V186" s="2"/>
    </row>
    <row r="187" spans="1:22" ht="42.75" customHeight="1">
      <c r="A187" s="9"/>
      <c r="B187" s="9"/>
      <c r="C187" s="9"/>
      <c r="D187" s="10" t="s">
        <v>29</v>
      </c>
      <c r="E187" s="10" t="s">
        <v>83</v>
      </c>
      <c r="F187" s="10" t="s">
        <v>264</v>
      </c>
      <c r="G187" s="10" t="s">
        <v>67</v>
      </c>
      <c r="H187" s="16">
        <v>380</v>
      </c>
      <c r="I187" s="16"/>
      <c r="J187" s="16">
        <v>500</v>
      </c>
      <c r="K187" s="16"/>
      <c r="L187" s="16">
        <v>472</v>
      </c>
      <c r="M187" s="16"/>
      <c r="N187" s="16">
        <v>448</v>
      </c>
      <c r="O187" s="16"/>
      <c r="P187" s="16"/>
      <c r="Q187" s="16">
        <v>472</v>
      </c>
      <c r="R187" s="16" t="s">
        <v>33</v>
      </c>
      <c r="S187" s="16" t="s">
        <v>33</v>
      </c>
      <c r="T187" s="16" t="s">
        <v>33</v>
      </c>
      <c r="U187" s="2"/>
      <c r="V187" s="2"/>
    </row>
    <row r="188" spans="1:22" ht="20.25" customHeight="1">
      <c r="A188" s="9"/>
      <c r="B188" s="9"/>
      <c r="C188" s="9"/>
      <c r="D188" s="10" t="s">
        <v>29</v>
      </c>
      <c r="E188" s="10" t="s">
        <v>83</v>
      </c>
      <c r="F188" s="10" t="s">
        <v>265</v>
      </c>
      <c r="G188" s="10" t="s">
        <v>67</v>
      </c>
      <c r="H188" s="16">
        <v>0</v>
      </c>
      <c r="I188" s="16"/>
      <c r="J188" s="16">
        <v>0</v>
      </c>
      <c r="K188" s="16"/>
      <c r="L188" s="16">
        <v>30</v>
      </c>
      <c r="M188" s="16"/>
      <c r="N188" s="16">
        <v>30</v>
      </c>
      <c r="O188" s="16"/>
      <c r="P188" s="16"/>
      <c r="Q188" s="16">
        <v>30</v>
      </c>
      <c r="R188" s="16" t="s">
        <v>33</v>
      </c>
      <c r="S188" s="16" t="s">
        <v>33</v>
      </c>
      <c r="T188" s="16" t="s">
        <v>33</v>
      </c>
      <c r="U188" s="2"/>
      <c r="V188" s="2"/>
    </row>
    <row r="189" spans="1:22" ht="123" customHeight="1">
      <c r="A189" s="9" t="s">
        <v>266</v>
      </c>
      <c r="B189" s="9" t="s">
        <v>267</v>
      </c>
      <c r="C189" s="9" t="s">
        <v>28</v>
      </c>
      <c r="D189" s="10" t="s">
        <v>29</v>
      </c>
      <c r="E189" s="10" t="s">
        <v>83</v>
      </c>
      <c r="F189" s="10" t="s">
        <v>257</v>
      </c>
      <c r="G189" s="10" t="s">
        <v>33</v>
      </c>
      <c r="H189" s="16">
        <f>H190+H191+H192+H193+H194</f>
        <v>983864.9</v>
      </c>
      <c r="I189" s="32"/>
      <c r="J189" s="16">
        <f>J190+J191+J192+J193+J194</f>
        <v>998858.7000000001</v>
      </c>
      <c r="K189" s="32"/>
      <c r="L189" s="16">
        <f>L190+L191+L192+L193+L194</f>
        <v>1040390.7000000001</v>
      </c>
      <c r="M189" s="16"/>
      <c r="N189" s="16">
        <f>N190+N191+N192+N193+N194</f>
        <v>971931.5</v>
      </c>
      <c r="O189" s="16"/>
      <c r="P189" s="16"/>
      <c r="Q189" s="16">
        <f>Q190+Q191+Q192+Q193+Q194</f>
        <v>985441.2</v>
      </c>
      <c r="R189" s="16" t="s">
        <v>33</v>
      </c>
      <c r="S189" s="16" t="s">
        <v>33</v>
      </c>
      <c r="T189" s="16" t="s">
        <v>33</v>
      </c>
      <c r="U189" s="2"/>
      <c r="V189" s="2"/>
    </row>
    <row r="190" spans="1:22" ht="21.75" customHeight="1">
      <c r="A190" s="9"/>
      <c r="B190" s="9"/>
      <c r="C190" s="9"/>
      <c r="D190" s="10" t="s">
        <v>29</v>
      </c>
      <c r="E190" s="10" t="s">
        <v>83</v>
      </c>
      <c r="F190" s="10" t="s">
        <v>263</v>
      </c>
      <c r="G190" s="10" t="s">
        <v>67</v>
      </c>
      <c r="H190" s="16">
        <v>717194.4</v>
      </c>
      <c r="I190" s="32"/>
      <c r="J190" s="16">
        <v>746591.3</v>
      </c>
      <c r="K190" s="32"/>
      <c r="L190" s="16">
        <v>777233.8</v>
      </c>
      <c r="M190" s="16">
        <v>792437.1</v>
      </c>
      <c r="N190" s="16">
        <v>792437.1</v>
      </c>
      <c r="O190" s="16">
        <v>777233.8</v>
      </c>
      <c r="P190" s="16">
        <v>792437.1</v>
      </c>
      <c r="Q190" s="16">
        <v>792432.6</v>
      </c>
      <c r="R190" s="16" t="s">
        <v>33</v>
      </c>
      <c r="S190" s="16" t="s">
        <v>33</v>
      </c>
      <c r="T190" s="16" t="s">
        <v>33</v>
      </c>
      <c r="U190" s="2"/>
      <c r="V190" s="2"/>
    </row>
    <row r="191" spans="1:22" ht="21.75" customHeight="1">
      <c r="A191" s="9"/>
      <c r="B191" s="9"/>
      <c r="C191" s="9"/>
      <c r="D191" s="10" t="s">
        <v>29</v>
      </c>
      <c r="E191" s="10" t="s">
        <v>83</v>
      </c>
      <c r="F191" s="10" t="s">
        <v>263</v>
      </c>
      <c r="G191" s="10" t="s">
        <v>235</v>
      </c>
      <c r="H191" s="16">
        <v>245970.5</v>
      </c>
      <c r="I191" s="32"/>
      <c r="J191" s="16">
        <v>232942.4</v>
      </c>
      <c r="K191" s="32"/>
      <c r="L191" s="16">
        <v>243781.8</v>
      </c>
      <c r="M191" s="16">
        <v>160506.2</v>
      </c>
      <c r="N191" s="16">
        <v>160506.2</v>
      </c>
      <c r="O191" s="16">
        <v>243781.8</v>
      </c>
      <c r="P191" s="16">
        <v>160506.2</v>
      </c>
      <c r="Q191" s="16">
        <v>174010.6</v>
      </c>
      <c r="R191" s="16" t="s">
        <v>33</v>
      </c>
      <c r="S191" s="16" t="s">
        <v>33</v>
      </c>
      <c r="T191" s="16" t="s">
        <v>33</v>
      </c>
      <c r="U191" s="2"/>
      <c r="V191" s="2"/>
    </row>
    <row r="192" spans="1:22" ht="21.75" customHeight="1">
      <c r="A192" s="9"/>
      <c r="B192" s="9"/>
      <c r="C192" s="9"/>
      <c r="D192" s="10" t="s">
        <v>29</v>
      </c>
      <c r="E192" s="10" t="s">
        <v>83</v>
      </c>
      <c r="F192" s="10" t="s">
        <v>263</v>
      </c>
      <c r="G192" s="10" t="s">
        <v>227</v>
      </c>
      <c r="H192" s="16">
        <v>19650</v>
      </c>
      <c r="I192" s="32"/>
      <c r="J192" s="16">
        <v>18525</v>
      </c>
      <c r="K192" s="32"/>
      <c r="L192" s="16">
        <v>18545</v>
      </c>
      <c r="M192" s="16">
        <v>18174.1</v>
      </c>
      <c r="N192" s="16">
        <v>18174.1</v>
      </c>
      <c r="O192" s="16">
        <v>18545</v>
      </c>
      <c r="P192" s="16">
        <v>18174.1</v>
      </c>
      <c r="Q192" s="16">
        <v>18183.5</v>
      </c>
      <c r="R192" s="16" t="s">
        <v>33</v>
      </c>
      <c r="S192" s="16" t="s">
        <v>33</v>
      </c>
      <c r="T192" s="16" t="s">
        <v>33</v>
      </c>
      <c r="U192" s="2"/>
      <c r="V192" s="2"/>
    </row>
    <row r="193" spans="1:22" ht="25.5" customHeight="1">
      <c r="A193" s="9"/>
      <c r="B193" s="9"/>
      <c r="C193" s="9"/>
      <c r="D193" s="10" t="s">
        <v>29</v>
      </c>
      <c r="E193" s="10" t="s">
        <v>83</v>
      </c>
      <c r="F193" s="10" t="s">
        <v>264</v>
      </c>
      <c r="G193" s="10" t="s">
        <v>67</v>
      </c>
      <c r="H193" s="16">
        <v>1050</v>
      </c>
      <c r="I193" s="32"/>
      <c r="J193" s="16">
        <v>800</v>
      </c>
      <c r="K193" s="32"/>
      <c r="L193" s="16">
        <v>800</v>
      </c>
      <c r="M193" s="16"/>
      <c r="N193" s="16">
        <v>784</v>
      </c>
      <c r="O193" s="16"/>
      <c r="P193" s="16"/>
      <c r="Q193" s="16">
        <v>784.4</v>
      </c>
      <c r="R193" s="16" t="s">
        <v>33</v>
      </c>
      <c r="S193" s="16" t="s">
        <v>33</v>
      </c>
      <c r="T193" s="16" t="s">
        <v>33</v>
      </c>
      <c r="U193" s="2"/>
      <c r="V193" s="2"/>
    </row>
    <row r="194" spans="1:22" ht="25.5" customHeight="1">
      <c r="A194" s="9"/>
      <c r="B194" s="9"/>
      <c r="C194" s="9"/>
      <c r="D194" s="10" t="s">
        <v>29</v>
      </c>
      <c r="E194" s="10" t="s">
        <v>83</v>
      </c>
      <c r="F194" s="10" t="s">
        <v>265</v>
      </c>
      <c r="G194" s="10" t="s">
        <v>67</v>
      </c>
      <c r="H194" s="16">
        <v>0</v>
      </c>
      <c r="I194" s="32"/>
      <c r="J194" s="16">
        <v>0</v>
      </c>
      <c r="K194" s="32"/>
      <c r="L194" s="16">
        <v>30.1</v>
      </c>
      <c r="M194" s="16">
        <v>30.1</v>
      </c>
      <c r="N194" s="16">
        <v>30.1</v>
      </c>
      <c r="O194" s="16">
        <v>30.1</v>
      </c>
      <c r="P194" s="16">
        <v>30.1</v>
      </c>
      <c r="Q194" s="16">
        <v>30.1</v>
      </c>
      <c r="R194" s="16" t="s">
        <v>33</v>
      </c>
      <c r="S194" s="16" t="s">
        <v>33</v>
      </c>
      <c r="T194" s="16" t="s">
        <v>33</v>
      </c>
      <c r="U194" s="2"/>
      <c r="V194" s="2"/>
    </row>
    <row r="195" spans="1:22" ht="15" customHeight="1">
      <c r="A195" s="8" t="s">
        <v>268</v>
      </c>
      <c r="B195" s="8" t="s">
        <v>269</v>
      </c>
      <c r="C195" s="9" t="s">
        <v>25</v>
      </c>
      <c r="D195" s="10" t="s">
        <v>270</v>
      </c>
      <c r="E195" s="9" t="s">
        <v>26</v>
      </c>
      <c r="F195" s="9" t="s">
        <v>271</v>
      </c>
      <c r="G195" s="9" t="s">
        <v>26</v>
      </c>
      <c r="H195" s="11">
        <v>1263907.6</v>
      </c>
      <c r="I195" s="11"/>
      <c r="J195" s="11">
        <v>1296128.7</v>
      </c>
      <c r="K195" s="11"/>
      <c r="L195" s="11">
        <f>L197</f>
        <v>1822714.2999999998</v>
      </c>
      <c r="M195" s="11"/>
      <c r="N195" s="11">
        <f>N197</f>
        <v>1523098.4</v>
      </c>
      <c r="O195" s="11"/>
      <c r="P195" s="11"/>
      <c r="Q195" s="11">
        <f>Q197</f>
        <v>1455304.5999999999</v>
      </c>
      <c r="R195" s="11">
        <v>1152913.84976069</v>
      </c>
      <c r="S195" s="11">
        <v>1202537.2452656</v>
      </c>
      <c r="T195" s="11">
        <v>1254556.41096734</v>
      </c>
      <c r="U195" s="26">
        <f>SUM(H195:T195)</f>
        <v>10971161.10599363</v>
      </c>
      <c r="V195" s="29">
        <f>H195+J195+L195+N195+Q195+R195+S195+T195</f>
        <v>10971161.10599363</v>
      </c>
    </row>
    <row r="196" spans="1:22" ht="15.75" customHeight="1">
      <c r="A196" s="8"/>
      <c r="B196" s="8"/>
      <c r="C196" s="9"/>
      <c r="D196" s="10"/>
      <c r="E196" s="9"/>
      <c r="F196" s="9"/>
      <c r="G196" s="9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26"/>
      <c r="V196" s="29"/>
    </row>
    <row r="197" spans="1:22" ht="70.5" customHeight="1">
      <c r="A197" s="8"/>
      <c r="B197" s="8"/>
      <c r="C197" s="9" t="s">
        <v>31</v>
      </c>
      <c r="D197" s="10">
        <v>160</v>
      </c>
      <c r="E197" s="9" t="s">
        <v>26</v>
      </c>
      <c r="F197" s="9" t="s">
        <v>271</v>
      </c>
      <c r="G197" s="9" t="s">
        <v>26</v>
      </c>
      <c r="H197" s="16">
        <v>1263907.6</v>
      </c>
      <c r="I197" s="16"/>
      <c r="J197" s="16">
        <v>1296128.7</v>
      </c>
      <c r="K197" s="16"/>
      <c r="L197" s="16">
        <f>L198+L206+L207</f>
        <v>1822714.2999999998</v>
      </c>
      <c r="M197" s="16"/>
      <c r="N197" s="16">
        <f>N198+N206+N207</f>
        <v>1523098.4</v>
      </c>
      <c r="O197" s="16"/>
      <c r="P197" s="16"/>
      <c r="Q197" s="16">
        <f>Q198+Q206+Q207</f>
        <v>1455304.5999999999</v>
      </c>
      <c r="R197" s="16">
        <f>R195</f>
        <v>1152913.84976069</v>
      </c>
      <c r="S197" s="16">
        <f>S195</f>
        <v>1202537.2452656</v>
      </c>
      <c r="T197" s="16">
        <f>T195</f>
        <v>1254556.41096734</v>
      </c>
      <c r="U197" s="2"/>
      <c r="V197" s="2"/>
    </row>
    <row r="198" spans="1:22" ht="16.5" customHeight="1">
      <c r="A198" s="9" t="s">
        <v>272</v>
      </c>
      <c r="B198" s="9" t="s">
        <v>112</v>
      </c>
      <c r="C198" s="21" t="s">
        <v>25</v>
      </c>
      <c r="D198" s="10" t="s">
        <v>270</v>
      </c>
      <c r="E198" s="10" t="s">
        <v>66</v>
      </c>
      <c r="F198" s="10" t="s">
        <v>271</v>
      </c>
      <c r="G198" s="10" t="s">
        <v>33</v>
      </c>
      <c r="H198" s="16">
        <f aca="true" t="shared" si="11" ref="H198:J198">H199+H200+H201+H202+H203+H204+H205</f>
        <v>1263907.5999999999</v>
      </c>
      <c r="I198" s="16">
        <f t="shared" si="11"/>
        <v>0</v>
      </c>
      <c r="J198" s="16">
        <f t="shared" si="11"/>
        <v>1296128.7</v>
      </c>
      <c r="K198" s="16"/>
      <c r="L198" s="16">
        <f>L199+L200+L201+L202+L203+L204+L205</f>
        <v>1822714.2999999998</v>
      </c>
      <c r="M198" s="16"/>
      <c r="N198" s="16">
        <f>N199+N200+N201+N202+N203+N204+N205</f>
        <v>1523098.4</v>
      </c>
      <c r="O198" s="16">
        <f>O199+O200+O201+O202+O203+O204+O205</f>
        <v>1455304.5999999999</v>
      </c>
      <c r="P198" s="16">
        <f>P199+P200+P201+P202+P203+P204+P205</f>
        <v>1523098.4</v>
      </c>
      <c r="Q198" s="16">
        <f>Q199+Q200+Q201+Q202+Q203+Q204+Q205</f>
        <v>1455304.5999999999</v>
      </c>
      <c r="R198" s="16" t="s">
        <v>33</v>
      </c>
      <c r="S198" s="16" t="s">
        <v>33</v>
      </c>
      <c r="T198" s="16" t="s">
        <v>33</v>
      </c>
      <c r="U198" s="2"/>
      <c r="V198" s="2"/>
    </row>
    <row r="199" spans="1:22" ht="16.5" customHeight="1">
      <c r="A199" s="9"/>
      <c r="B199" s="9"/>
      <c r="C199" s="9" t="s">
        <v>31</v>
      </c>
      <c r="D199" s="10" t="s">
        <v>270</v>
      </c>
      <c r="E199" s="10" t="s">
        <v>66</v>
      </c>
      <c r="F199" s="9" t="s">
        <v>273</v>
      </c>
      <c r="G199" s="9">
        <v>100</v>
      </c>
      <c r="H199" s="16">
        <v>244340.7</v>
      </c>
      <c r="I199" s="16"/>
      <c r="J199" s="16">
        <v>257749.8</v>
      </c>
      <c r="K199" s="16"/>
      <c r="L199" s="16">
        <v>252119.8</v>
      </c>
      <c r="M199" s="16">
        <v>257130.7</v>
      </c>
      <c r="N199" s="16">
        <v>257130.7</v>
      </c>
      <c r="O199" s="16">
        <v>234161.3</v>
      </c>
      <c r="P199" s="16">
        <v>257130.7</v>
      </c>
      <c r="Q199" s="16">
        <v>234161.3</v>
      </c>
      <c r="R199" s="16" t="s">
        <v>33</v>
      </c>
      <c r="S199" s="16" t="s">
        <v>33</v>
      </c>
      <c r="T199" s="16" t="s">
        <v>33</v>
      </c>
      <c r="U199" s="2"/>
      <c r="V199" s="2"/>
    </row>
    <row r="200" spans="1:22" ht="16.5" customHeight="1">
      <c r="A200" s="9"/>
      <c r="B200" s="9"/>
      <c r="C200" s="9"/>
      <c r="D200" s="10" t="s">
        <v>270</v>
      </c>
      <c r="E200" s="10" t="s">
        <v>66</v>
      </c>
      <c r="F200" s="9" t="s">
        <v>274</v>
      </c>
      <c r="G200" s="9">
        <v>100</v>
      </c>
      <c r="H200" s="16">
        <v>428451.19999999995</v>
      </c>
      <c r="I200" s="16"/>
      <c r="J200" s="16">
        <v>463074</v>
      </c>
      <c r="K200" s="16"/>
      <c r="L200" s="16">
        <v>413886.6</v>
      </c>
      <c r="M200" s="16">
        <v>422113</v>
      </c>
      <c r="N200" s="16">
        <v>422113</v>
      </c>
      <c r="O200" s="16">
        <v>384916.2</v>
      </c>
      <c r="P200" s="16">
        <v>422113</v>
      </c>
      <c r="Q200" s="16">
        <v>384916.2</v>
      </c>
      <c r="R200" s="16" t="s">
        <v>33</v>
      </c>
      <c r="S200" s="16" t="s">
        <v>33</v>
      </c>
      <c r="T200" s="16" t="s">
        <v>33</v>
      </c>
      <c r="U200" s="2"/>
      <c r="V200" s="2"/>
    </row>
    <row r="201" spans="1:22" ht="16.5" customHeight="1">
      <c r="A201" s="9"/>
      <c r="B201" s="9"/>
      <c r="C201" s="9"/>
      <c r="D201" s="10" t="s">
        <v>270</v>
      </c>
      <c r="E201" s="10" t="s">
        <v>66</v>
      </c>
      <c r="F201" s="9" t="s">
        <v>275</v>
      </c>
      <c r="G201" s="9">
        <v>100</v>
      </c>
      <c r="H201" s="16">
        <v>0</v>
      </c>
      <c r="I201" s="16"/>
      <c r="J201" s="16">
        <v>0</v>
      </c>
      <c r="K201" s="16"/>
      <c r="L201" s="16">
        <v>49789.8</v>
      </c>
      <c r="M201" s="16">
        <v>48797.6</v>
      </c>
      <c r="N201" s="16">
        <v>48797.6</v>
      </c>
      <c r="O201" s="16">
        <v>48728.5</v>
      </c>
      <c r="P201" s="16">
        <v>48797.6</v>
      </c>
      <c r="Q201" s="16">
        <v>48728.5</v>
      </c>
      <c r="R201" s="16"/>
      <c r="S201" s="16"/>
      <c r="T201" s="16"/>
      <c r="U201" s="2"/>
      <c r="V201" s="2"/>
    </row>
    <row r="202" spans="1:22" ht="16.5" customHeight="1">
      <c r="A202" s="9"/>
      <c r="B202" s="9"/>
      <c r="C202" s="9"/>
      <c r="D202" s="10" t="s">
        <v>270</v>
      </c>
      <c r="E202" s="10" t="s">
        <v>66</v>
      </c>
      <c r="F202" s="9" t="s">
        <v>275</v>
      </c>
      <c r="G202" s="9">
        <v>200</v>
      </c>
      <c r="H202" s="16">
        <v>405903.9</v>
      </c>
      <c r="I202" s="16"/>
      <c r="J202" s="16">
        <v>558478.7</v>
      </c>
      <c r="K202" s="16"/>
      <c r="L202" s="16">
        <v>1090585.7</v>
      </c>
      <c r="M202" s="16">
        <v>779054.9</v>
      </c>
      <c r="N202" s="16">
        <v>779054.9</v>
      </c>
      <c r="O202" s="16">
        <v>771502.7</v>
      </c>
      <c r="P202" s="16">
        <v>779054.9</v>
      </c>
      <c r="Q202" s="16">
        <v>771502.7</v>
      </c>
      <c r="R202" s="16" t="s">
        <v>33</v>
      </c>
      <c r="S202" s="16" t="s">
        <v>33</v>
      </c>
      <c r="T202" s="16" t="s">
        <v>33</v>
      </c>
      <c r="U202" s="2"/>
      <c r="V202" s="2"/>
    </row>
    <row r="203" spans="1:22" ht="16.5" customHeight="1">
      <c r="A203" s="9"/>
      <c r="B203" s="9"/>
      <c r="C203" s="9"/>
      <c r="D203" s="10" t="s">
        <v>270</v>
      </c>
      <c r="E203" s="10" t="s">
        <v>66</v>
      </c>
      <c r="F203" s="9" t="s">
        <v>275</v>
      </c>
      <c r="G203" s="9">
        <v>800</v>
      </c>
      <c r="H203" s="16">
        <v>6711.8</v>
      </c>
      <c r="I203" s="16"/>
      <c r="J203" s="16">
        <v>6376.2</v>
      </c>
      <c r="K203" s="16"/>
      <c r="L203" s="16">
        <v>6376.2</v>
      </c>
      <c r="M203" s="16">
        <v>6248.7</v>
      </c>
      <c r="N203" s="16">
        <v>6248.7</v>
      </c>
      <c r="O203" s="16">
        <v>6248.7</v>
      </c>
      <c r="P203" s="16">
        <v>6248.7</v>
      </c>
      <c r="Q203" s="16">
        <v>6248.7</v>
      </c>
      <c r="R203" s="16" t="s">
        <v>33</v>
      </c>
      <c r="S203" s="16" t="s">
        <v>33</v>
      </c>
      <c r="T203" s="16" t="s">
        <v>33</v>
      </c>
      <c r="U203" s="2"/>
      <c r="V203" s="2"/>
    </row>
    <row r="204" spans="1:22" ht="16.5" customHeight="1">
      <c r="A204" s="9"/>
      <c r="B204" s="9"/>
      <c r="C204" s="9"/>
      <c r="D204" s="10">
        <v>160</v>
      </c>
      <c r="E204" s="10" t="s">
        <v>66</v>
      </c>
      <c r="F204" s="9" t="s">
        <v>276</v>
      </c>
      <c r="G204" s="9">
        <v>100</v>
      </c>
      <c r="H204" s="16">
        <v>165200</v>
      </c>
      <c r="I204" s="16"/>
      <c r="J204" s="16">
        <v>0</v>
      </c>
      <c r="K204" s="16"/>
      <c r="L204" s="16">
        <v>28.7</v>
      </c>
      <c r="M204" s="16">
        <v>24.5</v>
      </c>
      <c r="N204" s="16">
        <v>24.5</v>
      </c>
      <c r="O204" s="16">
        <v>18.2</v>
      </c>
      <c r="P204" s="16">
        <v>24.5</v>
      </c>
      <c r="Q204" s="16">
        <v>18.2</v>
      </c>
      <c r="R204" s="16" t="s">
        <v>33</v>
      </c>
      <c r="S204" s="16" t="s">
        <v>33</v>
      </c>
      <c r="T204" s="16" t="s">
        <v>33</v>
      </c>
      <c r="U204" s="2"/>
      <c r="V204" s="2"/>
    </row>
    <row r="205" spans="1:22" ht="16.5" customHeight="1">
      <c r="A205" s="9"/>
      <c r="B205" s="9"/>
      <c r="C205" s="9"/>
      <c r="D205" s="10" t="s">
        <v>270</v>
      </c>
      <c r="E205" s="10" t="s">
        <v>148</v>
      </c>
      <c r="F205" s="9" t="s">
        <v>275</v>
      </c>
      <c r="G205" s="9">
        <v>200</v>
      </c>
      <c r="H205" s="16">
        <v>13300</v>
      </c>
      <c r="I205" s="16"/>
      <c r="J205" s="16">
        <v>10450</v>
      </c>
      <c r="K205" s="16"/>
      <c r="L205" s="16">
        <v>9927.5</v>
      </c>
      <c r="M205" s="16">
        <v>9729</v>
      </c>
      <c r="N205" s="16">
        <v>9729</v>
      </c>
      <c r="O205" s="16">
        <v>9729</v>
      </c>
      <c r="P205" s="16">
        <v>9729</v>
      </c>
      <c r="Q205" s="16">
        <v>9729</v>
      </c>
      <c r="R205" s="16" t="s">
        <v>33</v>
      </c>
      <c r="S205" s="16" t="s">
        <v>33</v>
      </c>
      <c r="T205" s="16" t="s">
        <v>33</v>
      </c>
      <c r="U205" s="2"/>
      <c r="V205" s="2"/>
    </row>
    <row r="206" spans="1:22" ht="100.5" customHeight="1">
      <c r="A206" s="9" t="s">
        <v>277</v>
      </c>
      <c r="B206" s="9" t="s">
        <v>278</v>
      </c>
      <c r="C206" s="9" t="s">
        <v>25</v>
      </c>
      <c r="D206" s="10" t="s">
        <v>270</v>
      </c>
      <c r="E206" s="9" t="s">
        <v>33</v>
      </c>
      <c r="F206" s="9" t="s">
        <v>279</v>
      </c>
      <c r="G206" s="9" t="s">
        <v>33</v>
      </c>
      <c r="H206" s="16">
        <v>0</v>
      </c>
      <c r="I206" s="16"/>
      <c r="J206" s="16">
        <v>0</v>
      </c>
      <c r="K206" s="16"/>
      <c r="L206" s="16">
        <v>0</v>
      </c>
      <c r="M206" s="16"/>
      <c r="N206" s="16">
        <v>0</v>
      </c>
      <c r="O206" s="16"/>
      <c r="P206" s="16"/>
      <c r="Q206" s="16">
        <v>0</v>
      </c>
      <c r="R206" s="16" t="s">
        <v>33</v>
      </c>
      <c r="S206" s="16" t="s">
        <v>33</v>
      </c>
      <c r="T206" s="16" t="s">
        <v>33</v>
      </c>
      <c r="U206" s="2"/>
      <c r="V206" s="2"/>
    </row>
    <row r="207" spans="1:22" ht="128.25" customHeight="1">
      <c r="A207" s="9" t="s">
        <v>280</v>
      </c>
      <c r="B207" s="9" t="s">
        <v>281</v>
      </c>
      <c r="C207" s="9" t="s">
        <v>25</v>
      </c>
      <c r="D207" s="10" t="s">
        <v>270</v>
      </c>
      <c r="E207" s="9" t="s">
        <v>33</v>
      </c>
      <c r="F207" s="9" t="s">
        <v>279</v>
      </c>
      <c r="G207" s="9" t="s">
        <v>33</v>
      </c>
      <c r="H207" s="16">
        <v>0</v>
      </c>
      <c r="I207" s="16"/>
      <c r="J207" s="16">
        <v>0</v>
      </c>
      <c r="K207" s="16"/>
      <c r="L207" s="16">
        <v>0</v>
      </c>
      <c r="M207" s="16"/>
      <c r="N207" s="16">
        <v>0</v>
      </c>
      <c r="O207" s="16"/>
      <c r="P207" s="16"/>
      <c r="Q207" s="16">
        <v>0</v>
      </c>
      <c r="R207" s="16" t="s">
        <v>33</v>
      </c>
      <c r="S207" s="16" t="s">
        <v>33</v>
      </c>
      <c r="T207" s="16" t="s">
        <v>33</v>
      </c>
      <c r="U207" s="2"/>
      <c r="V207" s="2"/>
    </row>
    <row r="208" spans="1:2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R208" s="2"/>
      <c r="S208" s="2"/>
      <c r="T208" s="2"/>
      <c r="U208" s="2"/>
      <c r="V208" s="2"/>
    </row>
    <row r="209" spans="1:2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R209" s="2"/>
      <c r="S209" s="2"/>
      <c r="T209" s="2"/>
      <c r="U209" s="2"/>
      <c r="V209" s="2"/>
    </row>
    <row r="210" spans="1:22" ht="12.75">
      <c r="A210" s="2"/>
      <c r="B210" s="2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50"/>
      <c r="P210" s="50"/>
      <c r="Q210" s="50"/>
      <c r="R210" s="50"/>
      <c r="S210" s="50"/>
      <c r="T210" s="50"/>
      <c r="U210" s="50"/>
      <c r="V210" s="50"/>
    </row>
    <row r="211" spans="1:2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R211" s="2"/>
      <c r="S211" s="2"/>
      <c r="T211" s="2"/>
      <c r="U211" s="2"/>
      <c r="V211" s="2"/>
    </row>
  </sheetData>
  <sheetProtection selectLockedCells="1" selectUnlockedCells="1"/>
  <autoFilter ref="A5:T207"/>
  <mergeCells count="199">
    <mergeCell ref="A1:R1"/>
    <mergeCell ref="S1:T1"/>
    <mergeCell ref="A2:A4"/>
    <mergeCell ref="B2:B4"/>
    <mergeCell ref="C2:C4"/>
    <mergeCell ref="D2:G2"/>
    <mergeCell ref="H2:T3"/>
    <mergeCell ref="D3:D4"/>
    <mergeCell ref="E3:E4"/>
    <mergeCell ref="F3:F4"/>
    <mergeCell ref="G3:G4"/>
    <mergeCell ref="A6:A13"/>
    <mergeCell ref="B6:B13"/>
    <mergeCell ref="A21:A24"/>
    <mergeCell ref="B21:B24"/>
    <mergeCell ref="A28:A40"/>
    <mergeCell ref="B28:B40"/>
    <mergeCell ref="C29:C40"/>
    <mergeCell ref="A41:A49"/>
    <mergeCell ref="B41:B49"/>
    <mergeCell ref="C42:C49"/>
    <mergeCell ref="A52:A53"/>
    <mergeCell ref="B52:B53"/>
    <mergeCell ref="A57:A61"/>
    <mergeCell ref="B57:B61"/>
    <mergeCell ref="C57:C58"/>
    <mergeCell ref="D57:D58"/>
    <mergeCell ref="E57:E58"/>
    <mergeCell ref="F57:F58"/>
    <mergeCell ref="G57:G58"/>
    <mergeCell ref="H57:H58"/>
    <mergeCell ref="J57:J58"/>
    <mergeCell ref="L57:L58"/>
    <mergeCell ref="N57:N58"/>
    <mergeCell ref="Q57:Q58"/>
    <mergeCell ref="R57:R58"/>
    <mergeCell ref="S57:S58"/>
    <mergeCell ref="T57:T58"/>
    <mergeCell ref="U57:U58"/>
    <mergeCell ref="A65:A74"/>
    <mergeCell ref="B65:B74"/>
    <mergeCell ref="C66:C74"/>
    <mergeCell ref="A78:A82"/>
    <mergeCell ref="B78:B82"/>
    <mergeCell ref="C78:C79"/>
    <mergeCell ref="D78:D79"/>
    <mergeCell ref="E78:E79"/>
    <mergeCell ref="F78:F79"/>
    <mergeCell ref="G78:G79"/>
    <mergeCell ref="H78:H79"/>
    <mergeCell ref="J78:J79"/>
    <mergeCell ref="L78:L79"/>
    <mergeCell ref="N78:N79"/>
    <mergeCell ref="Q78:Q79"/>
    <mergeCell ref="R78:R79"/>
    <mergeCell ref="S78:S79"/>
    <mergeCell ref="T78:T79"/>
    <mergeCell ref="U78:U79"/>
    <mergeCell ref="V78:V79"/>
    <mergeCell ref="A84:A105"/>
    <mergeCell ref="B84:B105"/>
    <mergeCell ref="C86:C105"/>
    <mergeCell ref="A110:A112"/>
    <mergeCell ref="B110:B112"/>
    <mergeCell ref="C110:C111"/>
    <mergeCell ref="D110:D111"/>
    <mergeCell ref="E110:E111"/>
    <mergeCell ref="F110:F111"/>
    <mergeCell ref="G110:G111"/>
    <mergeCell ref="H110:H111"/>
    <mergeCell ref="J110:J111"/>
    <mergeCell ref="L110:L111"/>
    <mergeCell ref="N110:N111"/>
    <mergeCell ref="Q110:Q111"/>
    <mergeCell ref="R110:R111"/>
    <mergeCell ref="S110:S111"/>
    <mergeCell ref="T110:T111"/>
    <mergeCell ref="U110:U111"/>
    <mergeCell ref="V110:V111"/>
    <mergeCell ref="A114:A116"/>
    <mergeCell ref="B114:B116"/>
    <mergeCell ref="C115:C116"/>
    <mergeCell ref="A117:A121"/>
    <mergeCell ref="B117:B121"/>
    <mergeCell ref="C117:C121"/>
    <mergeCell ref="D117:D121"/>
    <mergeCell ref="E117:E121"/>
    <mergeCell ref="F117:F121"/>
    <mergeCell ref="G117:G121"/>
    <mergeCell ref="H117:H121"/>
    <mergeCell ref="J117:J121"/>
    <mergeCell ref="L117:L121"/>
    <mergeCell ref="N117:N121"/>
    <mergeCell ref="Q117:Q121"/>
    <mergeCell ref="R117:R121"/>
    <mergeCell ref="S117:S121"/>
    <mergeCell ref="T117:T121"/>
    <mergeCell ref="A122:A124"/>
    <mergeCell ref="B122:B124"/>
    <mergeCell ref="C123:C124"/>
    <mergeCell ref="A125:A126"/>
    <mergeCell ref="B125:B126"/>
    <mergeCell ref="C125:C126"/>
    <mergeCell ref="A128:A131"/>
    <mergeCell ref="B128:B131"/>
    <mergeCell ref="C129:C131"/>
    <mergeCell ref="A143:A145"/>
    <mergeCell ref="B143:B145"/>
    <mergeCell ref="C143:C145"/>
    <mergeCell ref="A150:A152"/>
    <mergeCell ref="B150:B152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A153:A155"/>
    <mergeCell ref="B153:B155"/>
    <mergeCell ref="C154:C155"/>
    <mergeCell ref="A156:A159"/>
    <mergeCell ref="B156:B159"/>
    <mergeCell ref="C157:C159"/>
    <mergeCell ref="A160:A164"/>
    <mergeCell ref="B160:B164"/>
    <mergeCell ref="C161:C164"/>
    <mergeCell ref="A165:A168"/>
    <mergeCell ref="B165:B168"/>
    <mergeCell ref="A169:A171"/>
    <mergeCell ref="B169:B171"/>
    <mergeCell ref="A175:A177"/>
    <mergeCell ref="B175:B177"/>
    <mergeCell ref="A179:A181"/>
    <mergeCell ref="B179:B181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A183:A188"/>
    <mergeCell ref="B183:B188"/>
    <mergeCell ref="C184:C188"/>
    <mergeCell ref="A189:A194"/>
    <mergeCell ref="B189:B194"/>
    <mergeCell ref="C189:C194"/>
    <mergeCell ref="A195:A197"/>
    <mergeCell ref="B195:B197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A198:A205"/>
    <mergeCell ref="B198:B205"/>
    <mergeCell ref="C199:C205"/>
  </mergeCells>
  <printOptions horizontalCentered="1" verticalCentered="1"/>
  <pageMargins left="0.15763888888888888" right="0.15763888888888888" top="0.5902777777777778" bottom="0.39375" header="0.5118055555555555" footer="0.5118055555555555"/>
  <pageSetup firstPageNumber="123" useFirstPageNumber="1" fitToHeight="0" fitToWidth="1" horizontalDpi="300" verticalDpi="300" orientation="landscape" paperSize="9"/>
  <rowBreaks count="10" manualBreakCount="10">
    <brk id="19" max="255" man="1"/>
    <brk id="53" max="255" man="1"/>
    <brk id="74" max="255" man="1"/>
    <brk id="91" max="255" man="1"/>
    <brk id="116" max="255" man="1"/>
    <brk id="133" max="255" man="1"/>
    <brk id="146" max="255" man="1"/>
    <brk id="159" max="255" man="1"/>
    <brk id="173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